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RQC 논문\raw data files\"/>
    </mc:Choice>
  </mc:AlternateContent>
  <xr:revisionPtr revIDLastSave="0" documentId="13_ncr:1_{4DFCDFE5-B88D-4710-8999-80BD8ED3D14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0" sheetId="1" r:id="rId1"/>
    <sheet name="Run Information" sheetId="2" r:id="rId2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V10" i="1" l="1"/>
  <c r="AY4" i="1"/>
  <c r="AV11" i="1"/>
  <c r="AY5" i="1" s="1"/>
  <c r="AV12" i="1"/>
  <c r="AY6" i="1" s="1"/>
  <c r="AV13" i="1"/>
  <c r="AY7" i="1" s="1"/>
  <c r="AV14" i="1"/>
  <c r="AY11" i="1" s="1"/>
  <c r="AV15" i="1"/>
  <c r="AY12" i="1" s="1"/>
  <c r="AV16" i="1"/>
  <c r="AY13" i="1" s="1"/>
  <c r="AV17" i="1"/>
  <c r="AY14" i="1" s="1"/>
  <c r="AY20" i="1" l="1"/>
  <c r="BB20" i="1" s="1"/>
  <c r="BB7" i="1"/>
  <c r="BB14" i="1" s="1"/>
  <c r="AY19" i="1"/>
  <c r="BB19" i="1" s="1"/>
  <c r="BB6" i="1"/>
  <c r="BB13" i="1" s="1"/>
  <c r="AY18" i="1"/>
  <c r="BB18" i="1" s="1"/>
  <c r="BB5" i="1"/>
  <c r="BB12" i="1" s="1"/>
  <c r="AY17" i="1"/>
  <c r="BB17" i="1" s="1"/>
  <c r="BB4" i="1"/>
  <c r="BB11" i="1" s="1"/>
  <c r="Q28" i="1" l="1"/>
  <c r="P26" i="1"/>
  <c r="R21" i="1"/>
  <c r="R22" i="1"/>
  <c r="Q19" i="1"/>
  <c r="N19" i="1"/>
  <c r="J51" i="1"/>
  <c r="J52" i="1"/>
  <c r="R20" i="1" s="1"/>
  <c r="J53" i="1"/>
  <c r="J54" i="1"/>
  <c r="R26" i="1" s="1"/>
  <c r="R33" i="1" s="1"/>
  <c r="T60" i="1" s="1"/>
  <c r="J55" i="1"/>
  <c r="R28" i="1" s="1"/>
  <c r="R35" i="1" s="1"/>
  <c r="T62" i="1" s="1"/>
  <c r="J56" i="1"/>
  <c r="R27" i="1" s="1"/>
  <c r="J57" i="1"/>
  <c r="R29" i="1" s="1"/>
  <c r="J50" i="1"/>
  <c r="R19" i="1" s="1"/>
  <c r="J43" i="1"/>
  <c r="Q21" i="1" s="1"/>
  <c r="J44" i="1"/>
  <c r="Q20" i="1" s="1"/>
  <c r="J45" i="1"/>
  <c r="Q22" i="1" s="1"/>
  <c r="J46" i="1"/>
  <c r="Q26" i="1" s="1"/>
  <c r="Q40" i="1" s="1"/>
  <c r="Q47" i="1" s="1"/>
  <c r="J47" i="1"/>
  <c r="J48" i="1"/>
  <c r="Q27" i="1" s="1"/>
  <c r="J49" i="1"/>
  <c r="Q29" i="1" s="1"/>
  <c r="J42" i="1"/>
  <c r="J35" i="1"/>
  <c r="P21" i="1" s="1"/>
  <c r="J36" i="1"/>
  <c r="P20" i="1" s="1"/>
  <c r="J37" i="1"/>
  <c r="P22" i="1" s="1"/>
  <c r="J38" i="1"/>
  <c r="J39" i="1"/>
  <c r="P28" i="1" s="1"/>
  <c r="J40" i="1"/>
  <c r="P27" i="1" s="1"/>
  <c r="J41" i="1"/>
  <c r="P29" i="1" s="1"/>
  <c r="J34" i="1"/>
  <c r="P19" i="1" s="1"/>
  <c r="J27" i="1"/>
  <c r="O21" i="1" s="1"/>
  <c r="J28" i="1"/>
  <c r="O20" i="1" s="1"/>
  <c r="J29" i="1"/>
  <c r="O22" i="1" s="1"/>
  <c r="J30" i="1"/>
  <c r="O26" i="1" s="1"/>
  <c r="J31" i="1"/>
  <c r="O28" i="1" s="1"/>
  <c r="J32" i="1"/>
  <c r="O27" i="1" s="1"/>
  <c r="J33" i="1"/>
  <c r="O29" i="1" s="1"/>
  <c r="J26" i="1"/>
  <c r="O19" i="1" s="1"/>
  <c r="J19" i="1"/>
  <c r="N21" i="1" s="1"/>
  <c r="J20" i="1"/>
  <c r="N20" i="1" s="1"/>
  <c r="J21" i="1"/>
  <c r="N22" i="1" s="1"/>
  <c r="J22" i="1"/>
  <c r="N26" i="1" s="1"/>
  <c r="J23" i="1"/>
  <c r="N28" i="1" s="1"/>
  <c r="J24" i="1"/>
  <c r="N27" i="1" s="1"/>
  <c r="J25" i="1"/>
  <c r="N29" i="1" s="1"/>
  <c r="J18" i="1"/>
  <c r="Q35" i="1" l="1"/>
  <c r="Q62" i="1" s="1"/>
  <c r="Q42" i="1"/>
  <c r="Q49" i="1" s="1"/>
  <c r="R42" i="1"/>
  <c r="R49" i="1" s="1"/>
  <c r="Q33" i="1"/>
  <c r="Q60" i="1" s="1"/>
  <c r="O40" i="1"/>
  <c r="O47" i="1" s="1"/>
  <c r="O33" i="1"/>
  <c r="Q54" i="1" s="1"/>
  <c r="N40" i="1"/>
  <c r="N47" i="1" s="1"/>
  <c r="R40" i="1"/>
  <c r="R47" i="1" s="1"/>
  <c r="N33" i="1"/>
  <c r="N54" i="1" s="1"/>
  <c r="R36" i="1"/>
  <c r="T63" i="1" s="1"/>
  <c r="N34" i="1"/>
  <c r="R43" i="1"/>
  <c r="R50" i="1" s="1"/>
  <c r="Q43" i="1"/>
  <c r="Q50" i="1" s="1"/>
  <c r="Q36" i="1"/>
  <c r="Q63" i="1" s="1"/>
  <c r="P35" i="1"/>
  <c r="P42" i="1"/>
  <c r="P49" i="1" s="1"/>
  <c r="P41" i="1"/>
  <c r="P48" i="1" s="1"/>
  <c r="P33" i="1"/>
  <c r="P40" i="1"/>
  <c r="P47" i="1" s="1"/>
  <c r="O43" i="1"/>
  <c r="O50" i="1" s="1"/>
  <c r="R34" i="1"/>
  <c r="T61" i="1" s="1"/>
  <c r="R41" i="1"/>
  <c r="R48" i="1" s="1"/>
  <c r="Q41" i="1"/>
  <c r="Q48" i="1" s="1"/>
  <c r="Q34" i="1"/>
  <c r="Q61" i="1" s="1"/>
  <c r="P43" i="1"/>
  <c r="P50" i="1" s="1"/>
  <c r="P36" i="1"/>
  <c r="N63" i="1" s="1"/>
  <c r="P34" i="1"/>
  <c r="O34" i="1"/>
  <c r="O41" i="1"/>
  <c r="O48" i="1" s="1"/>
  <c r="O36" i="1"/>
  <c r="Q57" i="1" s="1"/>
  <c r="O42" i="1"/>
  <c r="O49" i="1" s="1"/>
  <c r="O35" i="1"/>
  <c r="Q56" i="1" s="1"/>
  <c r="N41" i="1"/>
  <c r="N48" i="1" s="1"/>
  <c r="N36" i="1"/>
  <c r="N43" i="1"/>
  <c r="N50" i="1" s="1"/>
  <c r="N42" i="1"/>
  <c r="N49" i="1" s="1"/>
  <c r="N35" i="1"/>
  <c r="N55" i="1" l="1"/>
  <c r="N57" i="1"/>
  <c r="Q55" i="1"/>
  <c r="N56" i="1"/>
  <c r="N61" i="1"/>
  <c r="N62" i="1"/>
  <c r="N60" i="1"/>
</calcChain>
</file>

<file path=xl/sharedStrings.xml><?xml version="1.0" encoding="utf-8"?>
<sst xmlns="http://schemas.openxmlformats.org/spreadsheetml/2006/main" count="499" uniqueCount="125">
  <si>
    <t>Well</t>
  </si>
  <si>
    <t>Fluor</t>
  </si>
  <si>
    <t>Target</t>
  </si>
  <si>
    <t>Content</t>
  </si>
  <si>
    <t>Sample</t>
  </si>
  <si>
    <t>Cq</t>
  </si>
  <si>
    <t>SQ</t>
  </si>
  <si>
    <t>A01</t>
  </si>
  <si>
    <t>SYBR</t>
  </si>
  <si>
    <t>ACT1</t>
  </si>
  <si>
    <t>Unkn</t>
  </si>
  <si>
    <t>WT</t>
  </si>
  <si>
    <t>A02</t>
  </si>
  <si>
    <t>TM</t>
  </si>
  <si>
    <t>A03</t>
  </si>
  <si>
    <t>DTT</t>
  </si>
  <si>
    <t>A04</t>
  </si>
  <si>
    <t>37</t>
  </si>
  <si>
    <t>A05</t>
  </si>
  <si>
    <t>A06</t>
  </si>
  <si>
    <t>A07</t>
  </si>
  <si>
    <t>A08</t>
  </si>
  <si>
    <t>B01</t>
  </si>
  <si>
    <t>KAR2</t>
  </si>
  <si>
    <t>B02</t>
  </si>
  <si>
    <t>B03</t>
  </si>
  <si>
    <t>B04</t>
  </si>
  <si>
    <t>B05</t>
  </si>
  <si>
    <t>B06</t>
  </si>
  <si>
    <t>B07</t>
  </si>
  <si>
    <t>B08</t>
  </si>
  <si>
    <t>C01</t>
  </si>
  <si>
    <t>UGGT</t>
  </si>
  <si>
    <t>C02</t>
  </si>
  <si>
    <t>C03</t>
  </si>
  <si>
    <t>C04</t>
  </si>
  <si>
    <t>C05</t>
  </si>
  <si>
    <t>C06</t>
  </si>
  <si>
    <t>C07</t>
  </si>
  <si>
    <t>C08</t>
  </si>
  <si>
    <t>D01</t>
  </si>
  <si>
    <t>MNS1A</t>
  </si>
  <si>
    <t>D02</t>
  </si>
  <si>
    <t>D03</t>
  </si>
  <si>
    <t>D04</t>
  </si>
  <si>
    <t>D05</t>
  </si>
  <si>
    <t>D06</t>
  </si>
  <si>
    <t>D07</t>
  </si>
  <si>
    <t>D08</t>
  </si>
  <si>
    <t>E01</t>
  </si>
  <si>
    <t>MNS1B</t>
  </si>
  <si>
    <t>E02</t>
  </si>
  <si>
    <t>E03</t>
  </si>
  <si>
    <t>E04</t>
  </si>
  <si>
    <t>E05</t>
  </si>
  <si>
    <t>E06</t>
  </si>
  <si>
    <t>E07</t>
  </si>
  <si>
    <t>E08</t>
  </si>
  <si>
    <t>F01</t>
  </si>
  <si>
    <t>MNL1</t>
  </si>
  <si>
    <t>F02</t>
  </si>
  <si>
    <t>F03</t>
  </si>
  <si>
    <t>F04</t>
  </si>
  <si>
    <t>F05</t>
  </si>
  <si>
    <t>F06</t>
  </si>
  <si>
    <t>F07</t>
  </si>
  <si>
    <t>F08</t>
  </si>
  <si>
    <t>G01</t>
  </si>
  <si>
    <t>MNL2</t>
  </si>
  <si>
    <t>G02</t>
  </si>
  <si>
    <t>G03</t>
  </si>
  <si>
    <t>G04</t>
  </si>
  <si>
    <t>G05</t>
  </si>
  <si>
    <t>G06</t>
  </si>
  <si>
    <t>G07</t>
  </si>
  <si>
    <t>G08</t>
  </si>
  <si>
    <t>File Name</t>
  </si>
  <si>
    <t>admin_2022-03-18 14-56-00_CT032202.pcrd</t>
  </si>
  <si>
    <t>Created By User</t>
  </si>
  <si>
    <t>admin</t>
  </si>
  <si>
    <t>Notes</t>
  </si>
  <si>
    <t>ID</t>
  </si>
  <si>
    <t>Run Started</t>
  </si>
  <si>
    <t>03/18/2022 05:56:14 UTC</t>
  </si>
  <si>
    <t>Run Ended</t>
  </si>
  <si>
    <t>03/18/2022 07:01:14 UTC</t>
  </si>
  <si>
    <t>Sample Vol</t>
  </si>
  <si>
    <t>Lid Temp</t>
  </si>
  <si>
    <t>Protocol File Name</t>
  </si>
  <si>
    <t>CFX_2stepAmp.prcl</t>
  </si>
  <si>
    <t>Plate Setup File Name</t>
  </si>
  <si>
    <t>220318 plate catia.pltd</t>
  </si>
  <si>
    <t>Base Serial Number</t>
  </si>
  <si>
    <t>CT032202</t>
  </si>
  <si>
    <t>Optical Head Serial Number</t>
  </si>
  <si>
    <t>785BR17944</t>
  </si>
  <si>
    <t>CFX Maestro Version</t>
  </si>
  <si>
    <t xml:space="preserve">4.1.2433.1219. </t>
  </si>
  <si>
    <t>Power1</t>
    <phoneticPr fontId="17" type="noConversion"/>
  </si>
  <si>
    <t>H99 (-)</t>
  </si>
  <si>
    <t>H99 DTT</t>
    <phoneticPr fontId="17" type="noConversion"/>
  </si>
  <si>
    <t>H99 TM</t>
    <phoneticPr fontId="17" type="noConversion"/>
  </si>
  <si>
    <r>
      <t>H99 37</t>
    </r>
    <r>
      <rPr>
        <sz val="9"/>
        <rFont val="맑은 고딕"/>
        <family val="3"/>
        <charset val="129"/>
      </rPr>
      <t>℃</t>
    </r>
    <phoneticPr fontId="17" type="noConversion"/>
  </si>
  <si>
    <t>UGGT</t>
    <phoneticPr fontId="17" type="noConversion"/>
  </si>
  <si>
    <t>MNL1</t>
    <phoneticPr fontId="17" type="noConversion"/>
  </si>
  <si>
    <t>표준편차</t>
    <phoneticPr fontId="17" type="noConversion"/>
  </si>
  <si>
    <t>오차</t>
    <phoneticPr fontId="17" type="noConversion"/>
  </si>
  <si>
    <t>37℃</t>
    <phoneticPr fontId="17" type="noConversion"/>
  </si>
  <si>
    <t>TM</t>
    <phoneticPr fontId="17" type="noConversion"/>
  </si>
  <si>
    <t>DTT</t>
    <phoneticPr fontId="17" type="noConversion"/>
  </si>
  <si>
    <t>(-)</t>
    <phoneticPr fontId="17" type="noConversion"/>
  </si>
  <si>
    <r>
      <t>37</t>
    </r>
    <r>
      <rPr>
        <sz val="9"/>
        <rFont val="맑은 고딕"/>
        <family val="3"/>
        <charset val="129"/>
      </rPr>
      <t>℃</t>
    </r>
    <phoneticPr fontId="17" type="noConversion"/>
  </si>
  <si>
    <t>MNL1/ACT1</t>
    <phoneticPr fontId="17" type="noConversion"/>
  </si>
  <si>
    <t>MNL2/ACT1</t>
    <phoneticPr fontId="17" type="noConversion"/>
  </si>
  <si>
    <t>KAR2</t>
    <phoneticPr fontId="17" type="noConversion"/>
  </si>
  <si>
    <t>KAR2/ACT1</t>
    <phoneticPr fontId="17" type="noConversion"/>
  </si>
  <si>
    <t>Average</t>
    <phoneticPr fontId="17" type="noConversion"/>
  </si>
  <si>
    <t>UGG1</t>
    <phoneticPr fontId="17" type="noConversion"/>
  </si>
  <si>
    <t>MNS1</t>
    <phoneticPr fontId="17" type="noConversion"/>
  </si>
  <si>
    <t>MNS101</t>
    <phoneticPr fontId="17" type="noConversion"/>
  </si>
  <si>
    <t>Error</t>
    <phoneticPr fontId="17" type="noConversion"/>
  </si>
  <si>
    <t>UGG1/ACT1</t>
    <phoneticPr fontId="17" type="noConversion"/>
  </si>
  <si>
    <t>MNS1/ACT1</t>
    <phoneticPr fontId="17" type="noConversion"/>
  </si>
  <si>
    <t>MNS101B/ACT1</t>
    <phoneticPr fontId="17" type="noConversion"/>
  </si>
  <si>
    <t>AVERAGE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</si>
</sst>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0.00;\-###0.00"/>
    <numFmt numFmtId="177" formatCode="###0.00000;\-###0.00000"/>
    <numFmt numFmtId="178" formatCode="###0;\-###0"/>
    <numFmt numFmtId="179" formatCode="0.0000000000000_ "/>
    <numFmt numFmtId="180" formatCode="0.0000000000000000_ "/>
    <numFmt numFmtId="181" formatCode="0.000000000000_ "/>
  </numFmts>
  <fonts count="22" x14ac:knownFonts="1"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9"/>
      <name val="굴림"/>
      <family val="3"/>
      <charset val="129"/>
    </font>
    <font>
      <sz val="9"/>
      <name val="굴림"/>
      <family val="3"/>
      <charset val="129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"/>
      <name val="돋움"/>
      <family val="3"/>
      <charset val="129"/>
    </font>
    <font>
      <sz val="8.25"/>
      <name val="Microsoft Sans Serif"/>
      <family val="2"/>
    </font>
    <font>
      <sz val="9"/>
      <name val="맑은 고딕"/>
      <family val="3"/>
      <charset val="129"/>
    </font>
    <font>
      <i/>
      <sz val="8.25"/>
      <name val="Microsoft Sans Serif"/>
      <family val="2"/>
    </font>
    <font>
      <sz val="8"/>
      <name val="굴림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A9C4E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48">
    <xf numFmtId="0" fontId="1" fillId="0" borderId="0" xfId="0" applyFont="1">
      <alignment vertical="top"/>
      <protection locked="0"/>
    </xf>
    <xf numFmtId="0" fontId="2" fillId="0" borderId="0" xfId="1" applyFont="1" applyAlignment="1" applyProtection="1">
      <alignment vertical="center"/>
    </xf>
    <xf numFmtId="0" fontId="3" fillId="2" borderId="0" xfId="1" applyFont="1" applyFill="1" applyAlignment="1">
      <alignment horizontal="center" vertical="center"/>
      <protection locked="0"/>
    </xf>
    <xf numFmtId="0" fontId="4" fillId="2" borderId="0" xfId="1" applyFont="1" applyFill="1" applyAlignment="1">
      <alignment horizontal="center" vertical="center" wrapText="1"/>
      <protection locked="0"/>
    </xf>
    <xf numFmtId="0" fontId="5" fillId="3" borderId="0" xfId="1" applyFont="1" applyFill="1" applyAlignment="1">
      <alignment horizontal="center" vertical="center"/>
      <protection locked="0"/>
    </xf>
    <xf numFmtId="49" fontId="6" fillId="4" borderId="0" xfId="1" applyNumberFormat="1" applyFont="1" applyFill="1" applyAlignment="1">
      <alignment horizontal="center" vertical="center"/>
      <protection locked="0"/>
    </xf>
    <xf numFmtId="0" fontId="7" fillId="0" borderId="0" xfId="1" applyFont="1" applyAlignment="1" applyProtection="1">
      <alignment vertical="center"/>
    </xf>
    <xf numFmtId="177" fontId="8" fillId="0" borderId="0" xfId="1" applyNumberFormat="1" applyFont="1" applyAlignment="1" applyProtection="1">
      <alignment vertical="center"/>
    </xf>
    <xf numFmtId="49" fontId="9" fillId="0" borderId="0" xfId="1" applyNumberFormat="1" applyFont="1" applyAlignment="1" applyProtection="1">
      <alignment vertical="center"/>
    </xf>
    <xf numFmtId="49" fontId="10" fillId="0" borderId="0" xfId="1" applyNumberFormat="1" applyFont="1" applyAlignment="1" applyProtection="1">
      <alignment vertical="center"/>
    </xf>
    <xf numFmtId="49" fontId="11" fillId="0" borderId="0" xfId="1" applyNumberFormat="1" applyFont="1" applyAlignment="1" applyProtection="1">
      <alignment vertical="center"/>
    </xf>
    <xf numFmtId="176" fontId="12" fillId="0" borderId="0" xfId="1" applyNumberFormat="1" applyFont="1" applyAlignment="1" applyProtection="1">
      <alignment vertical="center"/>
    </xf>
    <xf numFmtId="177" fontId="13" fillId="0" borderId="0" xfId="1" applyNumberFormat="1" applyFont="1" applyAlignment="1" applyProtection="1">
      <alignment vertical="center"/>
    </xf>
    <xf numFmtId="49" fontId="14" fillId="0" borderId="0" xfId="1" applyNumberFormat="1" applyFont="1">
      <alignment vertical="top"/>
      <protection locked="0"/>
    </xf>
    <xf numFmtId="0" fontId="15" fillId="0" borderId="0" xfId="1" applyFont="1">
      <alignment vertical="top"/>
      <protection locked="0"/>
    </xf>
    <xf numFmtId="178" fontId="16" fillId="0" borderId="0" xfId="1" applyNumberFormat="1" applyFont="1" applyAlignment="1">
      <alignment horizontal="left" vertical="top"/>
      <protection locked="0"/>
    </xf>
    <xf numFmtId="179" fontId="7" fillId="0" borderId="0" xfId="1" applyNumberFormat="1" applyFont="1" applyAlignment="1" applyProtection="1">
      <alignment vertical="center"/>
    </xf>
    <xf numFmtId="180" fontId="7" fillId="0" borderId="0" xfId="1" applyNumberFormat="1" applyFont="1" applyAlignment="1" applyProtection="1">
      <alignment vertical="center"/>
    </xf>
    <xf numFmtId="181" fontId="7" fillId="0" borderId="0" xfId="1" applyNumberFormat="1" applyFont="1" applyAlignment="1" applyProtection="1">
      <alignment vertical="center"/>
    </xf>
    <xf numFmtId="179" fontId="2" fillId="0" borderId="0" xfId="1" applyNumberFormat="1" applyFont="1" applyAlignment="1" applyProtection="1">
      <alignment vertical="center"/>
    </xf>
    <xf numFmtId="49" fontId="7" fillId="0" borderId="0" xfId="1" applyNumberFormat="1" applyFont="1" applyAlignment="1" applyProtection="1">
      <alignment vertical="center"/>
    </xf>
    <xf numFmtId="0" fontId="7" fillId="11" borderId="0" xfId="1" applyFont="1" applyFill="1" applyAlignment="1" applyProtection="1">
      <alignment vertical="center"/>
    </xf>
    <xf numFmtId="0" fontId="18" fillId="0" borderId="0" xfId="1" applyFont="1" applyAlignment="1" applyProtection="1">
      <alignment vertical="center"/>
    </xf>
    <xf numFmtId="0" fontId="20" fillId="0" borderId="0" xfId="1" applyFont="1" applyAlignment="1" applyProtection="1">
      <alignment vertical="center"/>
    </xf>
    <xf numFmtId="49" fontId="21" fillId="5" borderId="0" xfId="1" applyNumberFormat="1" applyFont="1" applyFill="1" applyAlignment="1" applyProtection="1">
      <alignment vertical="center"/>
    </xf>
    <xf numFmtId="176" fontId="21" fillId="5" borderId="0" xfId="1" applyNumberFormat="1" applyFont="1" applyFill="1" applyAlignment="1" applyProtection="1">
      <alignment vertical="center"/>
    </xf>
    <xf numFmtId="49" fontId="21" fillId="6" borderId="0" xfId="1" applyNumberFormat="1" applyFont="1" applyFill="1" applyAlignment="1" applyProtection="1">
      <alignment vertical="center"/>
    </xf>
    <xf numFmtId="176" fontId="21" fillId="6" borderId="0" xfId="1" applyNumberFormat="1" applyFont="1" applyFill="1" applyAlignment="1" applyProtection="1">
      <alignment vertical="center"/>
    </xf>
    <xf numFmtId="49" fontId="21" fillId="7" borderId="0" xfId="1" applyNumberFormat="1" applyFont="1" applyFill="1" applyAlignment="1" applyProtection="1">
      <alignment vertical="center"/>
    </xf>
    <xf numFmtId="176" fontId="21" fillId="7" borderId="0" xfId="1" applyNumberFormat="1" applyFont="1" applyFill="1" applyAlignment="1" applyProtection="1">
      <alignment vertical="center"/>
    </xf>
    <xf numFmtId="49" fontId="21" fillId="8" borderId="0" xfId="1" applyNumberFormat="1" applyFont="1" applyFill="1" applyAlignment="1" applyProtection="1">
      <alignment vertical="center"/>
    </xf>
    <xf numFmtId="176" fontId="21" fillId="8" borderId="0" xfId="1" applyNumberFormat="1" applyFont="1" applyFill="1" applyAlignment="1" applyProtection="1">
      <alignment vertical="center"/>
    </xf>
    <xf numFmtId="49" fontId="21" fillId="9" borderId="0" xfId="1" applyNumberFormat="1" applyFont="1" applyFill="1" applyAlignment="1" applyProtection="1">
      <alignment vertical="center"/>
    </xf>
    <xf numFmtId="176" fontId="21" fillId="9" borderId="0" xfId="1" applyNumberFormat="1" applyFont="1" applyFill="1" applyAlignment="1" applyProtection="1">
      <alignment vertical="center"/>
    </xf>
    <xf numFmtId="49" fontId="21" fillId="10" borderId="0" xfId="1" applyNumberFormat="1" applyFont="1" applyFill="1" applyAlignment="1" applyProtection="1">
      <alignment vertical="center"/>
    </xf>
    <xf numFmtId="176" fontId="21" fillId="10" borderId="0" xfId="1" applyNumberFormat="1" applyFont="1" applyFill="1" applyAlignment="1" applyProtection="1">
      <alignment vertical="center"/>
    </xf>
    <xf numFmtId="49" fontId="21" fillId="11" borderId="0" xfId="1" applyNumberFormat="1" applyFont="1" applyFill="1" applyAlignment="1" applyProtection="1">
      <alignment vertical="center"/>
    </xf>
    <xf numFmtId="176" fontId="21" fillId="11" borderId="0" xfId="1" applyNumberFormat="1" applyFont="1" applyFill="1" applyAlignment="1" applyProtection="1">
      <alignment vertical="center"/>
    </xf>
    <xf numFmtId="49" fontId="7" fillId="6" borderId="0" xfId="1" applyNumberFormat="1" applyFont="1" applyFill="1" applyAlignment="1" applyProtection="1">
      <alignment vertical="center"/>
    </xf>
    <xf numFmtId="176" fontId="7" fillId="6" borderId="0" xfId="1" applyNumberFormat="1" applyFont="1" applyFill="1" applyAlignment="1" applyProtection="1">
      <alignment vertical="center"/>
    </xf>
    <xf numFmtId="177" fontId="7" fillId="0" borderId="0" xfId="1" applyNumberFormat="1" applyFont="1" applyAlignment="1" applyProtection="1">
      <alignment vertical="center"/>
    </xf>
    <xf numFmtId="49" fontId="7" fillId="5" borderId="0" xfId="1" applyNumberFormat="1" applyFont="1" applyFill="1" applyAlignment="1" applyProtection="1">
      <alignment vertical="center"/>
    </xf>
    <xf numFmtId="176" fontId="7" fillId="5" borderId="0" xfId="1" applyNumberFormat="1" applyFont="1" applyFill="1" applyAlignment="1" applyProtection="1">
      <alignment vertical="center"/>
    </xf>
    <xf numFmtId="0" fontId="20" fillId="5" borderId="0" xfId="1" applyFont="1" applyFill="1" applyAlignment="1" applyProtection="1">
      <alignment vertical="center"/>
    </xf>
    <xf numFmtId="0" fontId="18" fillId="5" borderId="0" xfId="1" applyFont="1" applyFill="1" applyAlignment="1" applyProtection="1">
      <alignment vertical="center"/>
    </xf>
    <xf numFmtId="49" fontId="18" fillId="0" borderId="0" xfId="1" applyNumberFormat="1" applyFont="1" applyAlignment="1" applyProtection="1">
      <alignment vertical="center"/>
    </xf>
    <xf numFmtId="176" fontId="18" fillId="0" borderId="0" xfId="1" applyNumberFormat="1" applyFont="1" applyAlignment="1" applyProtection="1">
      <alignment vertical="center"/>
    </xf>
    <xf numFmtId="177" fontId="18" fillId="0" borderId="0" xfId="1" applyNumberFormat="1" applyFont="1" applyAlignment="1" applyProtection="1">
      <alignment vertical="center"/>
    </xf>
  </cellXfs>
  <cellStyles count="2">
    <cellStyle name="Normal" xfId="1" xr:uid="{00000000-0005-0000-0000-000000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UGG1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'0'!$M$54:$M$57</c:f>
              <c:strCache>
                <c:ptCount val="4"/>
                <c:pt idx="0">
                  <c:v>(-)</c:v>
                </c:pt>
                <c:pt idx="1">
                  <c:v>DTT</c:v>
                </c:pt>
                <c:pt idx="2">
                  <c:v>TM</c:v>
                </c:pt>
                <c:pt idx="3">
                  <c:v>37℃</c:v>
                </c:pt>
              </c:strCache>
            </c:strRef>
          </c:cat>
          <c:val>
            <c:numRef>
              <c:f>'0'!$N$54:$N$57</c:f>
              <c:numCache>
                <c:formatCode>General</c:formatCode>
                <c:ptCount val="4"/>
                <c:pt idx="0">
                  <c:v>1</c:v>
                </c:pt>
                <c:pt idx="1">
                  <c:v>1.9084593111422055</c:v>
                </c:pt>
                <c:pt idx="2">
                  <c:v>1.2292701284497933</c:v>
                </c:pt>
                <c:pt idx="3">
                  <c:v>1.6706630849984085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1-4249-AAC0-C2DE01247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4027311"/>
        <c:axId val="554036879"/>
      </c:barChart>
      <c:catAx>
        <c:axId val="55402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54036879"/>
        <c:crosses val="autoZero"/>
        <c:auto val="1"/>
        <c:lblAlgn val="ctr"/>
        <c:lblOffset val="100"/>
        <c:noMultiLvlLbl val="0"/>
      </c:catAx>
      <c:valAx>
        <c:axId val="55403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Relative</a:t>
                </a:r>
                <a:r>
                  <a:rPr lang="en-US" altLang="ko-KR" baseline="0"/>
                  <a:t> fold change</a:t>
                </a:r>
                <a:endParaRPr lang="ko-KR" altLang="en-US"/>
              </a:p>
            </c:rich>
          </c:tx>
          <c:layout>
            <c:manualLayout>
              <c:xMode val="edge"/>
              <c:yMode val="edge"/>
              <c:x val="3.287671232876712E-2"/>
              <c:y val="0.231904761904761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54027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MNS1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'0'!$P$54:$P$57</c:f>
              <c:strCache>
                <c:ptCount val="4"/>
                <c:pt idx="0">
                  <c:v>(-)</c:v>
                </c:pt>
                <c:pt idx="1">
                  <c:v>DTT</c:v>
                </c:pt>
                <c:pt idx="2">
                  <c:v>TM</c:v>
                </c:pt>
                <c:pt idx="3">
                  <c:v>37℃</c:v>
                </c:pt>
              </c:strCache>
            </c:strRef>
          </c:cat>
          <c:val>
            <c:numRef>
              <c:f>'0'!$Q$54:$Q$57</c:f>
              <c:numCache>
                <c:formatCode>General</c:formatCode>
                <c:ptCount val="4"/>
                <c:pt idx="0">
                  <c:v>1</c:v>
                </c:pt>
                <c:pt idx="1">
                  <c:v>20.343417120470775</c:v>
                </c:pt>
                <c:pt idx="2">
                  <c:v>1.2442430609123891</c:v>
                </c:pt>
                <c:pt idx="3">
                  <c:v>1.0837519509029645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75-4306-9ECD-3F2A4DBB3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374991"/>
        <c:axId val="497377487"/>
      </c:barChart>
      <c:catAx>
        <c:axId val="497374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97377487"/>
        <c:crosses val="autoZero"/>
        <c:auto val="1"/>
        <c:lblAlgn val="ctr"/>
        <c:lblOffset val="100"/>
        <c:noMultiLvlLbl val="0"/>
      </c:catAx>
      <c:valAx>
        <c:axId val="497377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000" b="0" i="0" baseline="0">
                    <a:effectLst/>
                  </a:rPr>
                  <a:t>Relative fold change</a:t>
                </a:r>
                <a:endParaRPr lang="ko-KR" altLang="ko-KR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2608695652173912E-2"/>
              <c:y val="0.1639869281045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973749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MNS101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'0'!$M$60:$M$63</c:f>
              <c:strCache>
                <c:ptCount val="4"/>
                <c:pt idx="0">
                  <c:v>(-)</c:v>
                </c:pt>
                <c:pt idx="1">
                  <c:v>DTT</c:v>
                </c:pt>
                <c:pt idx="2">
                  <c:v>TM</c:v>
                </c:pt>
                <c:pt idx="3">
                  <c:v>37℃</c:v>
                </c:pt>
              </c:strCache>
            </c:strRef>
          </c:cat>
          <c:val>
            <c:numRef>
              <c:f>'0'!$N$60:$N$63</c:f>
              <c:numCache>
                <c:formatCode>General</c:formatCode>
                <c:ptCount val="4"/>
                <c:pt idx="0">
                  <c:v>1</c:v>
                </c:pt>
                <c:pt idx="1">
                  <c:v>5.6383484385892446</c:v>
                </c:pt>
                <c:pt idx="2">
                  <c:v>1.0091392254127507</c:v>
                </c:pt>
                <c:pt idx="3">
                  <c:v>1.2614478519091799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279-A7F5-4B472CEBD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228495"/>
        <c:axId val="500230991"/>
      </c:barChart>
      <c:catAx>
        <c:axId val="50022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00230991"/>
        <c:crosses val="autoZero"/>
        <c:auto val="1"/>
        <c:lblAlgn val="ctr"/>
        <c:lblOffset val="100"/>
        <c:noMultiLvlLbl val="0"/>
      </c:catAx>
      <c:valAx>
        <c:axId val="500230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Relative fold change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0022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MNL1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'0'!$P$60:$P$63</c:f>
              <c:strCache>
                <c:ptCount val="4"/>
                <c:pt idx="0">
                  <c:v>(-)</c:v>
                </c:pt>
                <c:pt idx="1">
                  <c:v>DTT</c:v>
                </c:pt>
                <c:pt idx="2">
                  <c:v>TM</c:v>
                </c:pt>
                <c:pt idx="3">
                  <c:v>37℃</c:v>
                </c:pt>
              </c:strCache>
            </c:strRef>
          </c:cat>
          <c:val>
            <c:numRef>
              <c:f>'0'!$Q$60:$Q$63</c:f>
              <c:numCache>
                <c:formatCode>General</c:formatCode>
                <c:ptCount val="4"/>
                <c:pt idx="0">
                  <c:v>1</c:v>
                </c:pt>
                <c:pt idx="1">
                  <c:v>10.25200090833863</c:v>
                </c:pt>
                <c:pt idx="2">
                  <c:v>0.27573526191090464</c:v>
                </c:pt>
                <c:pt idx="3">
                  <c:v>1.4742263109250611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F-4CC9-8579-46FC932D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153375"/>
        <c:axId val="640140895"/>
      </c:barChart>
      <c:catAx>
        <c:axId val="64015337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0140895"/>
        <c:crosses val="autoZero"/>
        <c:auto val="1"/>
        <c:lblAlgn val="ctr"/>
        <c:lblOffset val="100"/>
        <c:noMultiLvlLbl val="0"/>
      </c:catAx>
      <c:valAx>
        <c:axId val="64014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Relative fold change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0153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MNL2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983284392554772"/>
          <c:y val="0.20112094395280239"/>
          <c:w val="0.80296952222084772"/>
          <c:h val="0.644317004622209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'0'!$S$60:$S$63</c:f>
              <c:strCache>
                <c:ptCount val="4"/>
                <c:pt idx="0">
                  <c:v>(-)</c:v>
                </c:pt>
                <c:pt idx="1">
                  <c:v>DTT</c:v>
                </c:pt>
                <c:pt idx="2">
                  <c:v>TM</c:v>
                </c:pt>
                <c:pt idx="3">
                  <c:v>37℃</c:v>
                </c:pt>
              </c:strCache>
            </c:strRef>
          </c:cat>
          <c:val>
            <c:numRef>
              <c:f>'0'!$T$60:$T$63</c:f>
              <c:numCache>
                <c:formatCode>General</c:formatCode>
                <c:ptCount val="4"/>
                <c:pt idx="0">
                  <c:v>1</c:v>
                </c:pt>
                <c:pt idx="1">
                  <c:v>2.3900040662748534</c:v>
                </c:pt>
                <c:pt idx="2">
                  <c:v>1.3231609622160605</c:v>
                </c:pt>
                <c:pt idx="3">
                  <c:v>2.2484290737737207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D-45D3-93B4-C50D77702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199135"/>
        <c:axId val="640202463"/>
      </c:barChart>
      <c:catAx>
        <c:axId val="640199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0202463"/>
        <c:crosses val="autoZero"/>
        <c:auto val="1"/>
        <c:lblAlgn val="ctr"/>
        <c:lblOffset val="100"/>
        <c:noMultiLvlLbl val="0"/>
      </c:catAx>
      <c:valAx>
        <c:axId val="64020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Relative</a:t>
                </a:r>
                <a:r>
                  <a:rPr lang="en-US" altLang="ko-KR" baseline="0"/>
                  <a:t> fold change</a:t>
                </a:r>
                <a:endParaRPr lang="ko-KR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40199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KAR2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'0'!$AX$17:$AX$20</c:f>
              <c:strCache>
                <c:ptCount val="4"/>
                <c:pt idx="0">
                  <c:v>(-)</c:v>
                </c:pt>
                <c:pt idx="1">
                  <c:v>DTT</c:v>
                </c:pt>
                <c:pt idx="2">
                  <c:v>TM</c:v>
                </c:pt>
                <c:pt idx="3">
                  <c:v>37℃</c:v>
                </c:pt>
              </c:strCache>
            </c:strRef>
          </c:cat>
          <c:val>
            <c:numRef>
              <c:f>'0'!$AY$17:$AY$20</c:f>
              <c:numCache>
                <c:formatCode>General</c:formatCode>
                <c:ptCount val="4"/>
                <c:pt idx="0">
                  <c:v>4.4681015751489142</c:v>
                </c:pt>
                <c:pt idx="1">
                  <c:v>10.725670296317197</c:v>
                </c:pt>
                <c:pt idx="2">
                  <c:v>21.171174835194304</c:v>
                </c:pt>
                <c:pt idx="3">
                  <c:v>12.050893137162779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E-48FD-BBCE-BFE5E56BF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4855759"/>
        <c:axId val="1718903135"/>
      </c:barChart>
      <c:catAx>
        <c:axId val="1104855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18903135"/>
        <c:crosses val="autoZero"/>
        <c:auto val="1"/>
        <c:lblAlgn val="ctr"/>
        <c:lblOffset val="100"/>
        <c:noMultiLvlLbl val="0"/>
      </c:catAx>
      <c:valAx>
        <c:axId val="1718903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104855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269298</xdr:colOff>
      <xdr:row>11</xdr:row>
      <xdr:rowOff>65808</xdr:rowOff>
    </xdr:from>
    <xdr:to>
      <xdr:col>31</xdr:col>
      <xdr:colOff>316923</xdr:colOff>
      <xdr:row>25</xdr:row>
      <xdr:rowOff>34635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B9F572DC-B223-424D-A840-02E072FC35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0</xdr:colOff>
      <xdr:row>11</xdr:row>
      <xdr:rowOff>83993</xdr:rowOff>
    </xdr:from>
    <xdr:to>
      <xdr:col>38</xdr:col>
      <xdr:colOff>76200</xdr:colOff>
      <xdr:row>25</xdr:row>
      <xdr:rowOff>51955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A67790BA-9E6A-4DFA-A372-9BB4BCD661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277091</xdr:colOff>
      <xdr:row>26</xdr:row>
      <xdr:rowOff>54552</xdr:rowOff>
    </xdr:from>
    <xdr:to>
      <xdr:col>24</xdr:col>
      <xdr:colOff>519546</xdr:colOff>
      <xdr:row>39</xdr:row>
      <xdr:rowOff>173181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306EA20E-9101-478F-8FAC-81331EDFA8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229898</xdr:colOff>
      <xdr:row>26</xdr:row>
      <xdr:rowOff>26842</xdr:rowOff>
    </xdr:from>
    <xdr:to>
      <xdr:col>31</xdr:col>
      <xdr:colOff>425161</xdr:colOff>
      <xdr:row>40</xdr:row>
      <xdr:rowOff>69273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9600859C-24BF-41A4-84DD-94F24477E8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48057</xdr:colOff>
      <xdr:row>26</xdr:row>
      <xdr:rowOff>8658</xdr:rowOff>
    </xdr:from>
    <xdr:to>
      <xdr:col>38</xdr:col>
      <xdr:colOff>386195</xdr:colOff>
      <xdr:row>40</xdr:row>
      <xdr:rowOff>17317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E9F7B4ED-2126-482B-BD1A-7A2C6468C8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81643</xdr:colOff>
      <xdr:row>10</xdr:row>
      <xdr:rowOff>105175</xdr:rowOff>
    </xdr:from>
    <xdr:to>
      <xdr:col>25</xdr:col>
      <xdr:colOff>95250</xdr:colOff>
      <xdr:row>24</xdr:row>
      <xdr:rowOff>181375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73CA238D-F87A-B7FC-0FA6-D61DF83F96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4"/>
  <sheetViews>
    <sheetView tabSelected="1" zoomScaleNormal="100" workbookViewId="0">
      <pane xSplit="1" ySplit="1" topLeftCell="AD2" activePane="bottomRight" state="frozen"/>
      <selection activeCell="B2" sqref="B2"/>
      <selection pane="topRight" activeCell="B2" sqref="B2"/>
      <selection pane="bottomLeft" activeCell="B2" sqref="B2"/>
      <selection pane="bottomRight" activeCell="AV32" sqref="AV32"/>
    </sheetView>
  </sheetViews>
  <sheetFormatPr defaultColWidth="10" defaultRowHeight="15" customHeight="1" x14ac:dyDescent="0.15"/>
  <cols>
    <col min="1" max="1" width="1.5" style="4" customWidth="1"/>
    <col min="2" max="2" width="8.33203125" style="8" customWidth="1"/>
    <col min="3" max="3" width="10" style="9" customWidth="1"/>
    <col min="4" max="4" width="10" style="10" customWidth="1"/>
    <col min="5" max="6" width="11.6640625" style="10" customWidth="1"/>
    <col min="7" max="7" width="8.33203125" style="11" customWidth="1"/>
    <col min="8" max="8" width="15" style="12" hidden="1" customWidth="1"/>
    <col min="9" max="9" width="10" style="1" customWidth="1"/>
    <col min="10" max="10" width="21.83203125" style="1" bestFit="1" customWidth="1"/>
    <col min="11" max="47" width="10" style="1"/>
    <col min="48" max="48" width="22.83203125" style="1" bestFit="1" customWidth="1"/>
    <col min="49" max="16384" width="10" style="1"/>
  </cols>
  <sheetData>
    <row r="1" spans="1:54" s="2" customFormat="1" ht="15" customHeight="1" x14ac:dyDescent="0.15">
      <c r="A1" s="5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54" s="6" customFormat="1" ht="15" customHeight="1" x14ac:dyDescent="0.15">
      <c r="A2" s="4"/>
      <c r="B2" s="24" t="s">
        <v>7</v>
      </c>
      <c r="C2" s="24" t="s">
        <v>8</v>
      </c>
      <c r="D2" s="24" t="s">
        <v>9</v>
      </c>
      <c r="E2" s="24" t="s">
        <v>10</v>
      </c>
      <c r="F2" s="24" t="s">
        <v>11</v>
      </c>
      <c r="G2" s="25">
        <v>22.6837508993051</v>
      </c>
      <c r="H2" s="7"/>
      <c r="AO2" s="38" t="s">
        <v>7</v>
      </c>
      <c r="AP2" s="38" t="s">
        <v>8</v>
      </c>
      <c r="AQ2" s="38" t="s">
        <v>9</v>
      </c>
      <c r="AR2" s="38" t="s">
        <v>10</v>
      </c>
      <c r="AS2" s="38" t="s">
        <v>11</v>
      </c>
      <c r="AT2" s="39">
        <v>23.292258518767198</v>
      </c>
      <c r="AU2" s="40"/>
    </row>
    <row r="3" spans="1:54" s="6" customFormat="1" ht="15" customHeight="1" x14ac:dyDescent="0.15">
      <c r="A3" s="4"/>
      <c r="B3" s="24" t="s">
        <v>12</v>
      </c>
      <c r="C3" s="24" t="s">
        <v>8</v>
      </c>
      <c r="D3" s="24" t="s">
        <v>9</v>
      </c>
      <c r="E3" s="24" t="s">
        <v>10</v>
      </c>
      <c r="F3" s="24" t="s">
        <v>13</v>
      </c>
      <c r="G3" s="25">
        <v>23.787198859111498</v>
      </c>
      <c r="H3" s="7"/>
      <c r="AO3" s="38" t="s">
        <v>12</v>
      </c>
      <c r="AP3" s="38" t="s">
        <v>8</v>
      </c>
      <c r="AQ3" s="38" t="s">
        <v>9</v>
      </c>
      <c r="AR3" s="38" t="s">
        <v>10</v>
      </c>
      <c r="AS3" s="38" t="s">
        <v>15</v>
      </c>
      <c r="AT3" s="39">
        <v>24.4</v>
      </c>
      <c r="AU3" s="40"/>
      <c r="AX3" s="6" t="s">
        <v>98</v>
      </c>
      <c r="AY3" s="6" t="s">
        <v>114</v>
      </c>
      <c r="BA3" s="6" t="s">
        <v>105</v>
      </c>
      <c r="BB3" s="6" t="s">
        <v>114</v>
      </c>
    </row>
    <row r="4" spans="1:54" s="6" customFormat="1" ht="15" customHeight="1" x14ac:dyDescent="0.15">
      <c r="A4" s="4"/>
      <c r="B4" s="24" t="s">
        <v>14</v>
      </c>
      <c r="C4" s="24" t="s">
        <v>8</v>
      </c>
      <c r="D4" s="24" t="s">
        <v>9</v>
      </c>
      <c r="E4" s="24" t="s">
        <v>10</v>
      </c>
      <c r="F4" s="24" t="s">
        <v>15</v>
      </c>
      <c r="G4" s="25">
        <v>22.961244003086701</v>
      </c>
      <c r="H4" s="7"/>
      <c r="AO4" s="38" t="s">
        <v>14</v>
      </c>
      <c r="AP4" s="38" t="s">
        <v>8</v>
      </c>
      <c r="AQ4" s="38" t="s">
        <v>9</v>
      </c>
      <c r="AR4" s="38" t="s">
        <v>10</v>
      </c>
      <c r="AS4" s="38" t="s">
        <v>13</v>
      </c>
      <c r="AT4" s="39">
        <v>24.93</v>
      </c>
      <c r="AU4" s="40"/>
      <c r="AX4" s="20" t="s">
        <v>99</v>
      </c>
      <c r="AY4" s="6">
        <f>(POWER(2,-AV10))</f>
        <v>2.0872937019049855</v>
      </c>
      <c r="BA4" s="20" t="s">
        <v>99</v>
      </c>
      <c r="BB4" s="6">
        <f>STDEV(AY4,AY11)</f>
        <v>3.3669707837462095</v>
      </c>
    </row>
    <row r="5" spans="1:54" s="6" customFormat="1" ht="15" customHeight="1" x14ac:dyDescent="0.15">
      <c r="A5" s="4"/>
      <c r="B5" s="24" t="s">
        <v>16</v>
      </c>
      <c r="C5" s="24" t="s">
        <v>8</v>
      </c>
      <c r="D5" s="24" t="s">
        <v>9</v>
      </c>
      <c r="E5" s="24" t="s">
        <v>10</v>
      </c>
      <c r="F5" s="24" t="s">
        <v>17</v>
      </c>
      <c r="G5" s="25">
        <v>23.718431794860599</v>
      </c>
      <c r="H5" s="7"/>
      <c r="AO5" s="38" t="s">
        <v>16</v>
      </c>
      <c r="AP5" s="38" t="s">
        <v>8</v>
      </c>
      <c r="AQ5" s="38" t="s">
        <v>9</v>
      </c>
      <c r="AR5" s="38" t="s">
        <v>10</v>
      </c>
      <c r="AS5" s="38" t="s">
        <v>17</v>
      </c>
      <c r="AT5" s="39">
        <v>24.65789062783</v>
      </c>
      <c r="AU5" s="40"/>
      <c r="AX5" s="20" t="s">
        <v>100</v>
      </c>
      <c r="AY5" s="6">
        <f>(POWER(2,-AV11))</f>
        <v>12.194291013237418</v>
      </c>
      <c r="BA5" s="20" t="s">
        <v>100</v>
      </c>
      <c r="BB5" s="6">
        <f>STDEV(AY5,AY12)</f>
        <v>2.076943335850669</v>
      </c>
    </row>
    <row r="6" spans="1:54" s="6" customFormat="1" ht="15" customHeight="1" x14ac:dyDescent="0.15">
      <c r="A6" s="4"/>
      <c r="B6" s="24" t="s">
        <v>18</v>
      </c>
      <c r="C6" s="24" t="s">
        <v>8</v>
      </c>
      <c r="D6" s="24" t="s">
        <v>9</v>
      </c>
      <c r="E6" s="24" t="s">
        <v>10</v>
      </c>
      <c r="F6" s="24" t="s">
        <v>11</v>
      </c>
      <c r="G6" s="25">
        <v>22.556102310120899</v>
      </c>
      <c r="H6" s="7"/>
      <c r="AO6" s="38" t="s">
        <v>18</v>
      </c>
      <c r="AP6" s="38" t="s">
        <v>8</v>
      </c>
      <c r="AQ6" s="38" t="s">
        <v>9</v>
      </c>
      <c r="AR6" s="38" t="s">
        <v>10</v>
      </c>
      <c r="AS6" s="38" t="s">
        <v>11</v>
      </c>
      <c r="AT6" s="39">
        <v>23.204040749194501</v>
      </c>
      <c r="AU6" s="40"/>
      <c r="AX6" s="20" t="s">
        <v>101</v>
      </c>
      <c r="AY6" s="6">
        <f>(POWER(2,-AV12))</f>
        <v>29.446004819995974</v>
      </c>
      <c r="BA6" s="20" t="s">
        <v>101</v>
      </c>
      <c r="BB6" s="6">
        <f>STDEV(AY6,AY13)</f>
        <v>11.702376790838072</v>
      </c>
    </row>
    <row r="7" spans="1:54" s="6" customFormat="1" ht="15" customHeight="1" x14ac:dyDescent="0.15">
      <c r="A7" s="4"/>
      <c r="B7" s="24" t="s">
        <v>19</v>
      </c>
      <c r="C7" s="24" t="s">
        <v>8</v>
      </c>
      <c r="D7" s="24" t="s">
        <v>9</v>
      </c>
      <c r="E7" s="24" t="s">
        <v>10</v>
      </c>
      <c r="F7" s="24" t="s">
        <v>13</v>
      </c>
      <c r="G7" s="25">
        <v>23.7213088889782</v>
      </c>
      <c r="H7" s="7"/>
      <c r="AO7" s="38" t="s">
        <v>19</v>
      </c>
      <c r="AP7" s="38" t="s">
        <v>8</v>
      </c>
      <c r="AQ7" s="38" t="s">
        <v>9</v>
      </c>
      <c r="AR7" s="38" t="s">
        <v>10</v>
      </c>
      <c r="AS7" s="38" t="s">
        <v>15</v>
      </c>
      <c r="AT7" s="39">
        <v>23.240552448838798</v>
      </c>
      <c r="AU7" s="40"/>
      <c r="AX7" s="20" t="s">
        <v>102</v>
      </c>
      <c r="AY7" s="6">
        <f>(POWER(2,-AV13))</f>
        <v>2.5428110101127097</v>
      </c>
      <c r="BA7" s="20" t="s">
        <v>102</v>
      </c>
      <c r="BB7" s="6">
        <f>STDEV(AY7,AY14)</f>
        <v>13.446458696231431</v>
      </c>
    </row>
    <row r="8" spans="1:54" s="6" customFormat="1" ht="15" customHeight="1" x14ac:dyDescent="0.15">
      <c r="A8" s="4"/>
      <c r="B8" s="24" t="s">
        <v>20</v>
      </c>
      <c r="C8" s="24" t="s">
        <v>8</v>
      </c>
      <c r="D8" s="24" t="s">
        <v>9</v>
      </c>
      <c r="E8" s="24" t="s">
        <v>10</v>
      </c>
      <c r="F8" s="24" t="s">
        <v>15</v>
      </c>
      <c r="G8" s="25">
        <v>23.102979870945401</v>
      </c>
      <c r="H8" s="7"/>
      <c r="AO8" s="38" t="s">
        <v>20</v>
      </c>
      <c r="AP8" s="38" t="s">
        <v>8</v>
      </c>
      <c r="AQ8" s="38" t="s">
        <v>9</v>
      </c>
      <c r="AR8" s="38" t="s">
        <v>10</v>
      </c>
      <c r="AS8" s="38" t="s">
        <v>13</v>
      </c>
      <c r="AT8" s="39">
        <v>23.888890322285501</v>
      </c>
      <c r="AU8" s="40"/>
    </row>
    <row r="9" spans="1:54" s="6" customFormat="1" ht="15" customHeight="1" x14ac:dyDescent="0.15">
      <c r="A9" s="4"/>
      <c r="B9" s="24" t="s">
        <v>21</v>
      </c>
      <c r="C9" s="24" t="s">
        <v>8</v>
      </c>
      <c r="D9" s="24" t="s">
        <v>9</v>
      </c>
      <c r="E9" s="24" t="s">
        <v>10</v>
      </c>
      <c r="F9" s="24" t="s">
        <v>17</v>
      </c>
      <c r="G9" s="25">
        <v>23.8565350666704</v>
      </c>
      <c r="H9" s="7"/>
      <c r="AO9" s="38" t="s">
        <v>21</v>
      </c>
      <c r="AP9" s="38" t="s">
        <v>8</v>
      </c>
      <c r="AQ9" s="38" t="s">
        <v>9</v>
      </c>
      <c r="AR9" s="38" t="s">
        <v>10</v>
      </c>
      <c r="AS9" s="38" t="s">
        <v>17</v>
      </c>
      <c r="AT9" s="39">
        <v>24.708027436286802</v>
      </c>
      <c r="AU9" s="40"/>
    </row>
    <row r="10" spans="1:54" s="6" customFormat="1" ht="15" customHeight="1" x14ac:dyDescent="0.15">
      <c r="A10" s="4"/>
      <c r="B10" s="26" t="s">
        <v>22</v>
      </c>
      <c r="C10" s="26" t="s">
        <v>8</v>
      </c>
      <c r="D10" s="26" t="s">
        <v>23</v>
      </c>
      <c r="E10" s="26" t="s">
        <v>10</v>
      </c>
      <c r="F10" s="26" t="s">
        <v>11</v>
      </c>
      <c r="G10" s="27">
        <v>19.051865234455299</v>
      </c>
      <c r="H10" s="7"/>
      <c r="I10" s="16"/>
      <c r="AO10" s="41" t="s">
        <v>22</v>
      </c>
      <c r="AP10" s="41" t="s">
        <v>8</v>
      </c>
      <c r="AQ10" s="41" t="s">
        <v>23</v>
      </c>
      <c r="AR10" s="41" t="s">
        <v>10</v>
      </c>
      <c r="AS10" s="41" t="s">
        <v>11</v>
      </c>
      <c r="AT10" s="42">
        <v>22.230624903190598</v>
      </c>
      <c r="AU10" s="40"/>
      <c r="AV10" s="16">
        <f t="shared" ref="AV10:AV17" si="0">AT10-AT2</f>
        <v>-1.0616336155766</v>
      </c>
      <c r="AX10" s="6" t="s">
        <v>98</v>
      </c>
      <c r="AY10" s="6" t="s">
        <v>114</v>
      </c>
      <c r="BA10" s="6" t="s">
        <v>106</v>
      </c>
      <c r="BB10" s="6" t="s">
        <v>103</v>
      </c>
    </row>
    <row r="11" spans="1:54" s="6" customFormat="1" ht="15" customHeight="1" x14ac:dyDescent="0.15">
      <c r="A11" s="4"/>
      <c r="B11" s="26" t="s">
        <v>24</v>
      </c>
      <c r="C11" s="26" t="s">
        <v>8</v>
      </c>
      <c r="D11" s="26" t="s">
        <v>23</v>
      </c>
      <c r="E11" s="26" t="s">
        <v>10</v>
      </c>
      <c r="F11" s="26" t="s">
        <v>13</v>
      </c>
      <c r="G11" s="27">
        <v>16.502410479372799</v>
      </c>
      <c r="H11" s="7"/>
      <c r="AO11" s="41" t="s">
        <v>24</v>
      </c>
      <c r="AP11" s="41" t="s">
        <v>8</v>
      </c>
      <c r="AQ11" s="41" t="s">
        <v>23</v>
      </c>
      <c r="AR11" s="41" t="s">
        <v>10</v>
      </c>
      <c r="AS11" s="41" t="s">
        <v>15</v>
      </c>
      <c r="AT11" s="42">
        <v>20.7918660240938</v>
      </c>
      <c r="AU11" s="40"/>
      <c r="AV11" s="16">
        <f t="shared" si="0"/>
        <v>-3.608133975906199</v>
      </c>
      <c r="AX11" s="20" t="s">
        <v>99</v>
      </c>
      <c r="AY11" s="6">
        <f>(POWER(2,-AV14))</f>
        <v>6.8489094483928437</v>
      </c>
      <c r="BA11" s="20" t="s">
        <v>99</v>
      </c>
      <c r="BB11" s="6">
        <f>BB4/SQRT(COUNT(AY4,AY11))</f>
        <v>2.3808078732439291</v>
      </c>
    </row>
    <row r="12" spans="1:54" s="6" customFormat="1" ht="15" customHeight="1" x14ac:dyDescent="0.15">
      <c r="A12" s="4"/>
      <c r="B12" s="26" t="s">
        <v>25</v>
      </c>
      <c r="C12" s="26" t="s">
        <v>8</v>
      </c>
      <c r="D12" s="26" t="s">
        <v>23</v>
      </c>
      <c r="E12" s="26" t="s">
        <v>10</v>
      </c>
      <c r="F12" s="26" t="s">
        <v>15</v>
      </c>
      <c r="G12" s="27">
        <v>18.238852815315699</v>
      </c>
      <c r="H12" s="7"/>
      <c r="AO12" s="41" t="s">
        <v>25</v>
      </c>
      <c r="AP12" s="41" t="s">
        <v>8</v>
      </c>
      <c r="AQ12" s="41" t="s">
        <v>23</v>
      </c>
      <c r="AR12" s="41" t="s">
        <v>10</v>
      </c>
      <c r="AS12" s="41" t="s">
        <v>13</v>
      </c>
      <c r="AT12" s="42">
        <v>20.05</v>
      </c>
      <c r="AU12" s="40"/>
      <c r="AV12" s="16">
        <f t="shared" si="0"/>
        <v>-4.879999999999999</v>
      </c>
      <c r="AX12" s="20" t="s">
        <v>100</v>
      </c>
      <c r="AY12" s="6">
        <f>(POWER(2,-AV15))</f>
        <v>9.2570495793969769</v>
      </c>
      <c r="BA12" s="20" t="s">
        <v>100</v>
      </c>
      <c r="BB12" s="6">
        <f>BB5/SQRT(COUNT(AY5,AY12))</f>
        <v>1.468620716920217</v>
      </c>
    </row>
    <row r="13" spans="1:54" s="6" customFormat="1" ht="15" customHeight="1" x14ac:dyDescent="0.15">
      <c r="A13" s="4"/>
      <c r="B13" s="26" t="s">
        <v>26</v>
      </c>
      <c r="C13" s="26" t="s">
        <v>8</v>
      </c>
      <c r="D13" s="26" t="s">
        <v>23</v>
      </c>
      <c r="E13" s="26" t="s">
        <v>10</v>
      </c>
      <c r="F13" s="26" t="s">
        <v>17</v>
      </c>
      <c r="G13" s="27">
        <v>17.728123616632999</v>
      </c>
      <c r="H13" s="7"/>
      <c r="AO13" s="41" t="s">
        <v>26</v>
      </c>
      <c r="AP13" s="41" t="s">
        <v>8</v>
      </c>
      <c r="AQ13" s="41" t="s">
        <v>23</v>
      </c>
      <c r="AR13" s="41" t="s">
        <v>10</v>
      </c>
      <c r="AS13" s="41" t="s">
        <v>17</v>
      </c>
      <c r="AT13" s="42">
        <v>23.311466387549999</v>
      </c>
      <c r="AU13" s="40"/>
      <c r="AV13" s="16">
        <f t="shared" si="0"/>
        <v>-1.3464242402800011</v>
      </c>
      <c r="AX13" s="20" t="s">
        <v>101</v>
      </c>
      <c r="AY13" s="6">
        <f>(POWER(2,-AV16))</f>
        <v>12.896344850392632</v>
      </c>
      <c r="BA13" s="20" t="s">
        <v>101</v>
      </c>
      <c r="BB13" s="6">
        <f>BB6/SQRT(COUNT(AY6,AY13))</f>
        <v>8.2748299848016682</v>
      </c>
    </row>
    <row r="14" spans="1:54" s="6" customFormat="1" ht="15" customHeight="1" x14ac:dyDescent="0.15">
      <c r="A14" s="4"/>
      <c r="B14" s="26" t="s">
        <v>27</v>
      </c>
      <c r="C14" s="26" t="s">
        <v>8</v>
      </c>
      <c r="D14" s="26" t="s">
        <v>23</v>
      </c>
      <c r="E14" s="26" t="s">
        <v>10</v>
      </c>
      <c r="F14" s="26" t="s">
        <v>11</v>
      </c>
      <c r="G14" s="27">
        <v>19.0782578912848</v>
      </c>
      <c r="H14" s="7"/>
      <c r="AO14" s="41" t="s">
        <v>27</v>
      </c>
      <c r="AP14" s="41" t="s">
        <v>8</v>
      </c>
      <c r="AQ14" s="41" t="s">
        <v>23</v>
      </c>
      <c r="AR14" s="41" t="s">
        <v>10</v>
      </c>
      <c r="AS14" s="41" t="s">
        <v>11</v>
      </c>
      <c r="AT14" s="42">
        <v>20.428166463114</v>
      </c>
      <c r="AU14" s="40"/>
      <c r="AV14" s="16">
        <f t="shared" si="0"/>
        <v>-2.7758742860805015</v>
      </c>
      <c r="AX14" s="20" t="s">
        <v>102</v>
      </c>
      <c r="AY14" s="6">
        <f>(POWER(2,-AV17))</f>
        <v>21.558975264212847</v>
      </c>
      <c r="BA14" s="20" t="s">
        <v>102</v>
      </c>
      <c r="BB14" s="6">
        <f>BB7/SQRT(COUNT(AY7,AY14))</f>
        <v>9.5080821270500664</v>
      </c>
    </row>
    <row r="15" spans="1:54" s="6" customFormat="1" ht="15" customHeight="1" x14ac:dyDescent="0.15">
      <c r="A15" s="4"/>
      <c r="B15" s="26" t="s">
        <v>28</v>
      </c>
      <c r="C15" s="26" t="s">
        <v>8</v>
      </c>
      <c r="D15" s="26" t="s">
        <v>23</v>
      </c>
      <c r="E15" s="26" t="s">
        <v>10</v>
      </c>
      <c r="F15" s="26" t="s">
        <v>13</v>
      </c>
      <c r="G15" s="27">
        <v>16.403465032573699</v>
      </c>
      <c r="H15" s="7"/>
      <c r="AO15" s="41" t="s">
        <v>28</v>
      </c>
      <c r="AP15" s="41" t="s">
        <v>8</v>
      </c>
      <c r="AQ15" s="41" t="s">
        <v>23</v>
      </c>
      <c r="AR15" s="41" t="s">
        <v>10</v>
      </c>
      <c r="AS15" s="41" t="s">
        <v>15</v>
      </c>
      <c r="AT15" s="42">
        <v>20.03</v>
      </c>
      <c r="AU15" s="40"/>
      <c r="AV15" s="16">
        <f t="shared" si="0"/>
        <v>-3.2105524488387971</v>
      </c>
    </row>
    <row r="16" spans="1:54" s="6" customFormat="1" ht="15" customHeight="1" x14ac:dyDescent="0.15">
      <c r="A16" s="4"/>
      <c r="B16" s="26" t="s">
        <v>29</v>
      </c>
      <c r="C16" s="26" t="s">
        <v>8</v>
      </c>
      <c r="D16" s="26" t="s">
        <v>23</v>
      </c>
      <c r="E16" s="26" t="s">
        <v>10</v>
      </c>
      <c r="F16" s="26" t="s">
        <v>15</v>
      </c>
      <c r="G16" s="27">
        <v>18.207945447588202</v>
      </c>
      <c r="H16" s="7"/>
      <c r="AO16" s="41" t="s">
        <v>29</v>
      </c>
      <c r="AP16" s="41" t="s">
        <v>8</v>
      </c>
      <c r="AQ16" s="41" t="s">
        <v>23</v>
      </c>
      <c r="AR16" s="41" t="s">
        <v>10</v>
      </c>
      <c r="AS16" s="41" t="s">
        <v>13</v>
      </c>
      <c r="AT16" s="42">
        <v>20.2</v>
      </c>
      <c r="AU16" s="40"/>
      <c r="AV16" s="16">
        <f t="shared" si="0"/>
        <v>-3.6888903222855021</v>
      </c>
      <c r="AX16" s="21" t="s">
        <v>124</v>
      </c>
      <c r="AY16" s="6" t="s">
        <v>114</v>
      </c>
      <c r="BA16" s="43" t="s">
        <v>115</v>
      </c>
      <c r="BB16" s="44"/>
    </row>
    <row r="17" spans="1:54" s="6" customFormat="1" ht="15" customHeight="1" x14ac:dyDescent="0.15">
      <c r="A17" s="4"/>
      <c r="B17" s="26" t="s">
        <v>30</v>
      </c>
      <c r="C17" s="26" t="s">
        <v>8</v>
      </c>
      <c r="D17" s="26" t="s">
        <v>23</v>
      </c>
      <c r="E17" s="26" t="s">
        <v>10</v>
      </c>
      <c r="F17" s="26" t="s">
        <v>17</v>
      </c>
      <c r="G17" s="27">
        <v>17.6078554141681</v>
      </c>
      <c r="H17" s="7"/>
      <c r="AO17" s="41" t="s">
        <v>30</v>
      </c>
      <c r="AP17" s="41" t="s">
        <v>8</v>
      </c>
      <c r="AQ17" s="41" t="s">
        <v>23</v>
      </c>
      <c r="AR17" s="41" t="s">
        <v>10</v>
      </c>
      <c r="AS17" s="41" t="s">
        <v>17</v>
      </c>
      <c r="AT17" s="42">
        <v>20.277810735496999</v>
      </c>
      <c r="AU17" s="40"/>
      <c r="AV17" s="16">
        <f t="shared" si="0"/>
        <v>-4.4302167007898028</v>
      </c>
      <c r="AX17" s="20" t="s">
        <v>110</v>
      </c>
      <c r="AY17" s="6">
        <f>AVERAGE(AY4,AY11)</f>
        <v>4.4681015751489142</v>
      </c>
      <c r="BA17" s="41" t="s">
        <v>110</v>
      </c>
      <c r="BB17" s="44" t="e">
        <f>AY17/$AZ$18</f>
        <v>#DIV/0!</v>
      </c>
    </row>
    <row r="18" spans="1:54" s="6" customFormat="1" ht="15" customHeight="1" x14ac:dyDescent="0.15">
      <c r="A18" s="4"/>
      <c r="B18" s="28" t="s">
        <v>31</v>
      </c>
      <c r="C18" s="28" t="s">
        <v>8</v>
      </c>
      <c r="D18" s="28" t="s">
        <v>32</v>
      </c>
      <c r="E18" s="28" t="s">
        <v>10</v>
      </c>
      <c r="F18" s="28" t="s">
        <v>11</v>
      </c>
      <c r="G18" s="29">
        <v>23.774360483808302</v>
      </c>
      <c r="H18" s="7"/>
      <c r="I18" s="17"/>
      <c r="J18" s="16">
        <f>G18-G2</f>
        <v>1.090609584503202</v>
      </c>
      <c r="M18" s="6" t="s">
        <v>98</v>
      </c>
      <c r="N18" s="6" t="s">
        <v>117</v>
      </c>
      <c r="O18" s="6" t="s">
        <v>118</v>
      </c>
      <c r="P18" s="6" t="s">
        <v>119</v>
      </c>
      <c r="Q18" s="6" t="s">
        <v>104</v>
      </c>
      <c r="R18" s="6" t="s">
        <v>68</v>
      </c>
      <c r="AO18" s="45"/>
      <c r="AP18" s="45"/>
      <c r="AQ18" s="45"/>
      <c r="AR18" s="45"/>
      <c r="AS18" s="45"/>
      <c r="AT18" s="46"/>
      <c r="AU18" s="47"/>
      <c r="AV18" s="22"/>
      <c r="AW18" s="22"/>
      <c r="AX18" s="20" t="s">
        <v>109</v>
      </c>
      <c r="AY18" s="6">
        <f>AVERAGE(AY5,AY12)</f>
        <v>10.725670296317197</v>
      </c>
      <c r="AZ18" s="22"/>
      <c r="BA18" s="41" t="s">
        <v>109</v>
      </c>
      <c r="BB18" s="44" t="e">
        <f>AY18/$AZ$18</f>
        <v>#DIV/0!</v>
      </c>
    </row>
    <row r="19" spans="1:54" s="6" customFormat="1" ht="15" customHeight="1" x14ac:dyDescent="0.15">
      <c r="A19" s="4"/>
      <c r="B19" s="28" t="s">
        <v>33</v>
      </c>
      <c r="C19" s="28" t="s">
        <v>8</v>
      </c>
      <c r="D19" s="28" t="s">
        <v>32</v>
      </c>
      <c r="E19" s="28" t="s">
        <v>10</v>
      </c>
      <c r="F19" s="28" t="s">
        <v>13</v>
      </c>
      <c r="G19" s="29">
        <v>24.139789824954299</v>
      </c>
      <c r="H19" s="7"/>
      <c r="I19" s="16"/>
      <c r="J19" s="16">
        <f t="shared" ref="J19:J25" si="1">G19-G3</f>
        <v>0.35259096584280059</v>
      </c>
      <c r="M19" s="20" t="s">
        <v>99</v>
      </c>
      <c r="N19" s="6">
        <f>(POWER(2,-J18))</f>
        <v>0.46956292742542827</v>
      </c>
      <c r="O19" s="6">
        <f>(POWER(2,-J26))</f>
        <v>2.4771990318707103E-2</v>
      </c>
      <c r="P19" s="6">
        <f>(POWER(2,-J34))</f>
        <v>6.3477486656327006E-2</v>
      </c>
      <c r="Q19" s="6">
        <f>(POWER(2,-J42))</f>
        <v>0.23812686671571698</v>
      </c>
      <c r="R19" s="6">
        <f>(POWER(2,-J50))</f>
        <v>0.26616136141592417</v>
      </c>
      <c r="AO19" s="45"/>
      <c r="AP19" s="45"/>
      <c r="AQ19" s="45"/>
      <c r="AR19" s="45"/>
      <c r="AS19" s="45"/>
      <c r="AT19" s="46"/>
      <c r="AU19" s="47"/>
      <c r="AV19" s="22"/>
      <c r="AW19" s="22"/>
      <c r="AX19" s="20" t="s">
        <v>108</v>
      </c>
      <c r="AY19" s="6">
        <f>AVERAGE(AY6,AY13)</f>
        <v>21.171174835194304</v>
      </c>
      <c r="AZ19" s="22"/>
      <c r="BA19" s="41" t="s">
        <v>108</v>
      </c>
      <c r="BB19" s="44" t="e">
        <f>AY19/$AZ$18</f>
        <v>#DIV/0!</v>
      </c>
    </row>
    <row r="20" spans="1:54" s="6" customFormat="1" ht="15" customHeight="1" x14ac:dyDescent="0.15">
      <c r="A20" s="4"/>
      <c r="B20" s="28" t="s">
        <v>34</v>
      </c>
      <c r="C20" s="28" t="s">
        <v>8</v>
      </c>
      <c r="D20" s="28" t="s">
        <v>32</v>
      </c>
      <c r="E20" s="28" t="s">
        <v>10</v>
      </c>
      <c r="F20" s="28" t="s">
        <v>15</v>
      </c>
      <c r="G20" s="29">
        <v>22.862592204835899</v>
      </c>
      <c r="H20" s="7"/>
      <c r="I20" s="16"/>
      <c r="J20" s="16">
        <f t="shared" si="1"/>
        <v>-9.8651798250802614E-2</v>
      </c>
      <c r="M20" s="20" t="s">
        <v>100</v>
      </c>
      <c r="N20" s="6">
        <f>(POWER(2,-J20))</f>
        <v>1.0707723556745643</v>
      </c>
      <c r="O20" s="6">
        <f>(POWER(2,-J28))</f>
        <v>0.79774206559924099</v>
      </c>
      <c r="P20" s="6">
        <f>(POWER(2,-J36))</f>
        <v>0.34889424679850223</v>
      </c>
      <c r="Q20" s="6">
        <f>(POWER(2,-J44))</f>
        <v>5.631304008097163</v>
      </c>
      <c r="R20" s="6">
        <f>(POWER(2,-J52))</f>
        <v>0.81924910181134625</v>
      </c>
      <c r="AO20" s="45"/>
      <c r="AP20" s="45"/>
      <c r="AQ20" s="45"/>
      <c r="AR20" s="45"/>
      <c r="AS20" s="45"/>
      <c r="AT20" s="46"/>
      <c r="AU20" s="47"/>
      <c r="AV20" s="22"/>
      <c r="AW20" s="22"/>
      <c r="AX20" s="20" t="s">
        <v>107</v>
      </c>
      <c r="AY20" s="6">
        <f>AVERAGE(AY7,AY14)</f>
        <v>12.050893137162779</v>
      </c>
      <c r="AZ20" s="22"/>
      <c r="BA20" s="41" t="s">
        <v>111</v>
      </c>
      <c r="BB20" s="44" t="e">
        <f>AY20/$AZ$18</f>
        <v>#DIV/0!</v>
      </c>
    </row>
    <row r="21" spans="1:54" s="6" customFormat="1" ht="15" customHeight="1" x14ac:dyDescent="0.15">
      <c r="A21" s="4"/>
      <c r="B21" s="28" t="s">
        <v>35</v>
      </c>
      <c r="C21" s="28" t="s">
        <v>8</v>
      </c>
      <c r="D21" s="28" t="s">
        <v>32</v>
      </c>
      <c r="E21" s="28" t="s">
        <v>10</v>
      </c>
      <c r="F21" s="28" t="s">
        <v>17</v>
      </c>
      <c r="G21" s="29">
        <v>24.125694082603399</v>
      </c>
      <c r="H21" s="7"/>
      <c r="I21" s="16"/>
      <c r="J21" s="16">
        <f t="shared" si="1"/>
        <v>0.4072622877427996</v>
      </c>
      <c r="M21" s="20" t="s">
        <v>101</v>
      </c>
      <c r="N21" s="6">
        <f>(POWER(2,-J19))</f>
        <v>0.78317631161349877</v>
      </c>
      <c r="O21" s="6">
        <f>(POWER(2,-J27))</f>
        <v>3.5095725527889074E-2</v>
      </c>
      <c r="P21" s="6">
        <f>(POWER(2,-J35))</f>
        <v>5.0219758853729035E-2</v>
      </c>
      <c r="Q21" s="6">
        <f>(POWER(2,-J43))</f>
        <v>0.13981743269983821</v>
      </c>
      <c r="R21" s="6">
        <f>(POWER(2,-J51))</f>
        <v>0.35067465851605234</v>
      </c>
    </row>
    <row r="22" spans="1:54" ht="15" customHeight="1" x14ac:dyDescent="0.15">
      <c r="B22" s="28" t="s">
        <v>36</v>
      </c>
      <c r="C22" s="28" t="s">
        <v>8</v>
      </c>
      <c r="D22" s="28" t="s">
        <v>32</v>
      </c>
      <c r="E22" s="28" t="s">
        <v>10</v>
      </c>
      <c r="F22" s="28" t="s">
        <v>11</v>
      </c>
      <c r="G22" s="29">
        <v>23.569330325480301</v>
      </c>
      <c r="I22" s="16"/>
      <c r="J22" s="16">
        <f t="shared" si="1"/>
        <v>1.0132280153594024</v>
      </c>
      <c r="M22" s="20" t="s">
        <v>102</v>
      </c>
      <c r="N22" s="6">
        <f>(POWER(2,-J21))</f>
        <v>0.75405293603370871</v>
      </c>
      <c r="O22" s="6">
        <f>(POWER(2,-J29))</f>
        <v>2.9461682419063079E-2</v>
      </c>
      <c r="P22" s="6">
        <f>(POWER(2,-J37))</f>
        <v>2.0961456819009672E-2</v>
      </c>
      <c r="Q22" s="6">
        <f>(POWER(2,-J45))</f>
        <v>0.7984687178867379</v>
      </c>
      <c r="R22" s="6">
        <f>(POWER(2,-J53))</f>
        <v>0.4801583947328642</v>
      </c>
    </row>
    <row r="23" spans="1:54" s="6" customFormat="1" ht="15" customHeight="1" x14ac:dyDescent="0.15">
      <c r="A23" s="4"/>
      <c r="B23" s="28" t="s">
        <v>37</v>
      </c>
      <c r="C23" s="28" t="s">
        <v>8</v>
      </c>
      <c r="D23" s="28" t="s">
        <v>32</v>
      </c>
      <c r="E23" s="28" t="s">
        <v>10</v>
      </c>
      <c r="F23" s="28" t="s">
        <v>13</v>
      </c>
      <c r="G23" s="29">
        <v>25.0322114968662</v>
      </c>
      <c r="H23" s="7"/>
      <c r="I23" s="16"/>
      <c r="J23" s="16">
        <f t="shared" si="1"/>
        <v>1.3109026078879999</v>
      </c>
    </row>
    <row r="24" spans="1:54" s="6" customFormat="1" ht="15" customHeight="1" x14ac:dyDescent="0.15">
      <c r="A24" s="4"/>
      <c r="B24" s="28" t="s">
        <v>38</v>
      </c>
      <c r="C24" s="28" t="s">
        <v>8</v>
      </c>
      <c r="D24" s="28" t="s">
        <v>32</v>
      </c>
      <c r="E24" s="28" t="s">
        <v>10</v>
      </c>
      <c r="F24" s="28" t="s">
        <v>15</v>
      </c>
      <c r="G24" s="29">
        <v>23.4783834491361</v>
      </c>
      <c r="H24" s="7"/>
      <c r="I24" s="16"/>
      <c r="J24" s="16">
        <f t="shared" si="1"/>
        <v>0.37540357819069925</v>
      </c>
    </row>
    <row r="25" spans="1:54" s="6" customFormat="1" ht="15" customHeight="1" x14ac:dyDescent="0.15">
      <c r="A25" s="4"/>
      <c r="B25" s="28" t="s">
        <v>39</v>
      </c>
      <c r="C25" s="28" t="s">
        <v>8</v>
      </c>
      <c r="D25" s="28" t="s">
        <v>32</v>
      </c>
      <c r="E25" s="28" t="s">
        <v>10</v>
      </c>
      <c r="F25" s="28" t="s">
        <v>17</v>
      </c>
      <c r="G25" s="29">
        <v>24.0772569561897</v>
      </c>
      <c r="H25" s="7"/>
      <c r="I25" s="16"/>
      <c r="J25" s="16">
        <f t="shared" si="1"/>
        <v>0.22072188951930016</v>
      </c>
      <c r="M25" s="6" t="s">
        <v>98</v>
      </c>
      <c r="N25" s="6" t="s">
        <v>117</v>
      </c>
      <c r="O25" s="6" t="s">
        <v>118</v>
      </c>
      <c r="P25" s="6" t="s">
        <v>119</v>
      </c>
      <c r="Q25" s="6" t="s">
        <v>104</v>
      </c>
      <c r="R25" s="6" t="s">
        <v>68</v>
      </c>
    </row>
    <row r="26" spans="1:54" s="6" customFormat="1" ht="15" customHeight="1" x14ac:dyDescent="0.15">
      <c r="A26" s="4"/>
      <c r="B26" s="30" t="s">
        <v>40</v>
      </c>
      <c r="C26" s="30" t="s">
        <v>8</v>
      </c>
      <c r="D26" s="30" t="s">
        <v>41</v>
      </c>
      <c r="E26" s="30" t="s">
        <v>10</v>
      </c>
      <c r="F26" s="30" t="s">
        <v>11</v>
      </c>
      <c r="G26" s="31">
        <v>28.0188973017401</v>
      </c>
      <c r="H26" s="7"/>
      <c r="I26" s="16"/>
      <c r="J26" s="18">
        <f>G26-G2</f>
        <v>5.3351464024350008</v>
      </c>
      <c r="M26" s="20" t="s">
        <v>99</v>
      </c>
      <c r="N26" s="6">
        <f>(POWER(2,-J22))</f>
        <v>0.49543647259946183</v>
      </c>
      <c r="O26" s="6">
        <f>(POWER(2,-J30))</f>
        <v>2.0063759880615047E-2</v>
      </c>
      <c r="P26" s="6">
        <f>(POWER(2,-J38))</f>
        <v>3.2261097289998486E-2</v>
      </c>
      <c r="Q26" s="6">
        <f>(POWER(2,-J46))</f>
        <v>0.31203769603163112</v>
      </c>
      <c r="R26" s="6">
        <f>(POWER(2,-J54))</f>
        <v>0.26785031646509511</v>
      </c>
    </row>
    <row r="27" spans="1:54" ht="15" customHeight="1" x14ac:dyDescent="0.15">
      <c r="B27" s="30" t="s">
        <v>42</v>
      </c>
      <c r="C27" s="30" t="s">
        <v>8</v>
      </c>
      <c r="D27" s="30" t="s">
        <v>41</v>
      </c>
      <c r="E27" s="30" t="s">
        <v>10</v>
      </c>
      <c r="F27" s="30" t="s">
        <v>13</v>
      </c>
      <c r="G27" s="31">
        <v>28.6197597202151</v>
      </c>
      <c r="I27" s="16"/>
      <c r="J27" s="18">
        <f t="shared" ref="J27:J33" si="2">G27-G3</f>
        <v>4.8325608611036017</v>
      </c>
      <c r="M27" s="20" t="s">
        <v>100</v>
      </c>
      <c r="N27" s="6">
        <f>(POWER(2,-J24))</f>
        <v>0.77088973454957899</v>
      </c>
      <c r="O27" s="6">
        <f>(POWER(2,-J32))</f>
        <v>0.11437030261480018</v>
      </c>
      <c r="P27" s="6">
        <f>(POWER(2,-J40))</f>
        <v>0.19091324850800739</v>
      </c>
      <c r="Q27" s="6">
        <f>(POWER(2,-J48))</f>
        <v>8.983588924375582E-3</v>
      </c>
      <c r="R27" s="6">
        <f>(POWER(2,-J56))</f>
        <v>0.45704097976254715</v>
      </c>
    </row>
    <row r="28" spans="1:54" s="6" customFormat="1" ht="15" customHeight="1" x14ac:dyDescent="0.15">
      <c r="A28" s="4"/>
      <c r="B28" s="30" t="s">
        <v>43</v>
      </c>
      <c r="C28" s="30" t="s">
        <v>8</v>
      </c>
      <c r="D28" s="30" t="s">
        <v>41</v>
      </c>
      <c r="E28" s="30" t="s">
        <v>10</v>
      </c>
      <c r="F28" s="30" t="s">
        <v>15</v>
      </c>
      <c r="G28" s="31">
        <v>23.287249743548202</v>
      </c>
      <c r="H28" s="7"/>
      <c r="I28" s="16"/>
      <c r="J28" s="18">
        <f t="shared" si="2"/>
        <v>0.32600574046150044</v>
      </c>
      <c r="M28" s="20" t="s">
        <v>101</v>
      </c>
      <c r="N28" s="6">
        <f>(POWER(2,-J23))</f>
        <v>0.40306862480907124</v>
      </c>
      <c r="O28" s="6">
        <f>(POWER(2,-J31))</f>
        <v>2.0690845538418785E-2</v>
      </c>
      <c r="P28" s="6">
        <f>(POWER(2,-J39))</f>
        <v>4.6393801591979471E-2</v>
      </c>
      <c r="Q28" s="6">
        <f>(POWER(2,-J47))</f>
        <v>1.1882337103400158E-2</v>
      </c>
      <c r="R28" s="6">
        <f>(POWER(2,-J55))</f>
        <v>0.35590874702361014</v>
      </c>
    </row>
    <row r="29" spans="1:54" ht="15" customHeight="1" x14ac:dyDescent="0.15">
      <c r="B29" s="30" t="s">
        <v>44</v>
      </c>
      <c r="C29" s="30" t="s">
        <v>8</v>
      </c>
      <c r="D29" s="30" t="s">
        <v>41</v>
      </c>
      <c r="E29" s="30" t="s">
        <v>10</v>
      </c>
      <c r="F29" s="30" t="s">
        <v>17</v>
      </c>
      <c r="G29" s="31">
        <v>28.803448166334402</v>
      </c>
      <c r="I29" s="16"/>
      <c r="J29" s="18">
        <f t="shared" si="2"/>
        <v>5.0850163714738024</v>
      </c>
      <c r="M29" s="20" t="s">
        <v>102</v>
      </c>
      <c r="N29" s="6">
        <f t="shared" ref="N29" si="3">(POWER(2,-J25))</f>
        <v>0.85813593863348758</v>
      </c>
      <c r="O29" s="6">
        <f t="shared" ref="O29" si="4">(POWER(2,-J33))</f>
        <v>1.9129149329650281E-2</v>
      </c>
      <c r="P29" s="6">
        <f t="shared" ref="P29" si="5">(POWER(2,-J41))</f>
        <v>9.9807774244909317E-2</v>
      </c>
      <c r="Q29" s="6">
        <f t="shared" ref="Q29" si="6">(POWER(2,-J49))</f>
        <v>1.259835585398451E-2</v>
      </c>
      <c r="R29" s="6">
        <f t="shared" ref="R29" si="7">(POWER(2,-J57))</f>
        <v>0.72052898754950656</v>
      </c>
    </row>
    <row r="30" spans="1:54" s="6" customFormat="1" ht="15" customHeight="1" x14ac:dyDescent="0.15">
      <c r="A30" s="4"/>
      <c r="B30" s="30" t="s">
        <v>45</v>
      </c>
      <c r="C30" s="30" t="s">
        <v>8</v>
      </c>
      <c r="D30" s="30" t="s">
        <v>41</v>
      </c>
      <c r="E30" s="30" t="s">
        <v>10</v>
      </c>
      <c r="F30" s="30" t="s">
        <v>11</v>
      </c>
      <c r="G30" s="31">
        <v>28.195366512448398</v>
      </c>
      <c r="H30" s="7"/>
      <c r="I30" s="16"/>
      <c r="J30" s="18">
        <f t="shared" si="2"/>
        <v>5.6392642023274995</v>
      </c>
    </row>
    <row r="31" spans="1:54" s="6" customFormat="1" ht="15" customHeight="1" x14ac:dyDescent="0.15">
      <c r="A31" s="4"/>
      <c r="B31" s="30" t="s">
        <v>46</v>
      </c>
      <c r="C31" s="30" t="s">
        <v>8</v>
      </c>
      <c r="D31" s="30" t="s">
        <v>41</v>
      </c>
      <c r="E31" s="30" t="s">
        <v>10</v>
      </c>
      <c r="F31" s="30" t="s">
        <v>13</v>
      </c>
      <c r="G31" s="31">
        <v>29.316172476128301</v>
      </c>
      <c r="H31" s="7"/>
      <c r="I31" s="16"/>
      <c r="J31" s="18">
        <f t="shared" si="2"/>
        <v>5.5948635871501011</v>
      </c>
    </row>
    <row r="32" spans="1:54" s="6" customFormat="1" ht="15" customHeight="1" x14ac:dyDescent="0.15">
      <c r="A32" s="4"/>
      <c r="B32" s="30" t="s">
        <v>47</v>
      </c>
      <c r="C32" s="30" t="s">
        <v>8</v>
      </c>
      <c r="D32" s="30" t="s">
        <v>41</v>
      </c>
      <c r="E32" s="30" t="s">
        <v>10</v>
      </c>
      <c r="F32" s="30" t="s">
        <v>15</v>
      </c>
      <c r="G32" s="31">
        <v>26.231195475187999</v>
      </c>
      <c r="H32" s="7"/>
      <c r="I32" s="16"/>
      <c r="J32" s="18">
        <f t="shared" si="2"/>
        <v>3.1282156042425981</v>
      </c>
      <c r="M32" s="21" t="s">
        <v>116</v>
      </c>
      <c r="N32" s="6" t="s">
        <v>117</v>
      </c>
      <c r="O32" s="6" t="s">
        <v>118</v>
      </c>
      <c r="P32" s="6" t="s">
        <v>119</v>
      </c>
      <c r="Q32" s="6" t="s">
        <v>104</v>
      </c>
      <c r="R32" s="6" t="s">
        <v>68</v>
      </c>
    </row>
    <row r="33" spans="1:18" s="6" customFormat="1" ht="15" customHeight="1" x14ac:dyDescent="0.15">
      <c r="A33" s="4"/>
      <c r="B33" s="30" t="s">
        <v>48</v>
      </c>
      <c r="C33" s="30" t="s">
        <v>8</v>
      </c>
      <c r="D33" s="30" t="s">
        <v>41</v>
      </c>
      <c r="E33" s="30" t="s">
        <v>10</v>
      </c>
      <c r="F33" s="30" t="s">
        <v>17</v>
      </c>
      <c r="G33" s="31">
        <v>29.564618537762801</v>
      </c>
      <c r="H33" s="7"/>
      <c r="I33" s="16"/>
      <c r="J33" s="18">
        <f t="shared" si="2"/>
        <v>5.7080834710924009</v>
      </c>
      <c r="M33" s="20" t="s">
        <v>110</v>
      </c>
      <c r="N33" s="6">
        <f>AVERAGE(N19,N26)</f>
        <v>0.48249970001244502</v>
      </c>
      <c r="O33" s="6">
        <f t="shared" ref="O33:P33" si="8">AVERAGE(O19,O26)</f>
        <v>2.2417875099661075E-2</v>
      </c>
      <c r="P33" s="6">
        <f t="shared" si="8"/>
        <v>4.7869291973162746E-2</v>
      </c>
      <c r="Q33" s="6">
        <f>AVERAGE(Q19,Q26)</f>
        <v>0.27508228137367408</v>
      </c>
      <c r="R33" s="6">
        <f>AVERAGE(R26,R19)</f>
        <v>0.26700583894050967</v>
      </c>
    </row>
    <row r="34" spans="1:18" ht="15" customHeight="1" x14ac:dyDescent="0.15">
      <c r="B34" s="32" t="s">
        <v>49</v>
      </c>
      <c r="C34" s="32" t="s">
        <v>8</v>
      </c>
      <c r="D34" s="32" t="s">
        <v>50</v>
      </c>
      <c r="E34" s="32" t="s">
        <v>10</v>
      </c>
      <c r="F34" s="32" t="s">
        <v>11</v>
      </c>
      <c r="G34" s="33">
        <v>26.661362082208498</v>
      </c>
      <c r="I34" s="16"/>
      <c r="J34" s="19">
        <f>G34-G2</f>
        <v>3.9776111829033987</v>
      </c>
      <c r="M34" s="20" t="s">
        <v>109</v>
      </c>
      <c r="N34" s="6">
        <f>AVERAGE(N20,N27)</f>
        <v>0.92083104511207159</v>
      </c>
      <c r="O34" s="6">
        <f>AVERAGE(O20,O27)</f>
        <v>0.45605618410702059</v>
      </c>
      <c r="P34" s="6">
        <f t="shared" ref="N34:Q36" si="9">AVERAGE(P20,P27)</f>
        <v>0.26990374765325481</v>
      </c>
      <c r="Q34" s="6">
        <f t="shared" si="9"/>
        <v>2.8201437985107694</v>
      </c>
      <c r="R34" s="6">
        <f t="shared" ref="R34:R36" si="10">AVERAGE(R27,R20)</f>
        <v>0.63814504078694667</v>
      </c>
    </row>
    <row r="35" spans="1:18" ht="15" customHeight="1" x14ac:dyDescent="0.15">
      <c r="B35" s="32" t="s">
        <v>51</v>
      </c>
      <c r="C35" s="32" t="s">
        <v>8</v>
      </c>
      <c r="D35" s="32" t="s">
        <v>50</v>
      </c>
      <c r="E35" s="32" t="s">
        <v>10</v>
      </c>
      <c r="F35" s="32" t="s">
        <v>13</v>
      </c>
      <c r="G35" s="33">
        <v>28.102799947822898</v>
      </c>
      <c r="I35" s="16"/>
      <c r="J35" s="19">
        <f t="shared" ref="J35:J41" si="11">G35-G3</f>
        <v>4.3156010887114</v>
      </c>
      <c r="M35" s="20" t="s">
        <v>108</v>
      </c>
      <c r="N35" s="6">
        <f t="shared" si="9"/>
        <v>0.593122468211285</v>
      </c>
      <c r="O35" s="6">
        <f t="shared" si="9"/>
        <v>2.7893285533153928E-2</v>
      </c>
      <c r="P35" s="6">
        <f t="shared" si="9"/>
        <v>4.8306780222854256E-2</v>
      </c>
      <c r="Q35" s="6">
        <f t="shared" si="9"/>
        <v>7.5849884901619188E-2</v>
      </c>
      <c r="R35" s="6">
        <f t="shared" si="10"/>
        <v>0.35329170276983124</v>
      </c>
    </row>
    <row r="36" spans="1:18" s="6" customFormat="1" ht="15" customHeight="1" x14ac:dyDescent="0.15">
      <c r="A36" s="4"/>
      <c r="B36" s="32" t="s">
        <v>52</v>
      </c>
      <c r="C36" s="32" t="s">
        <v>8</v>
      </c>
      <c r="D36" s="32" t="s">
        <v>50</v>
      </c>
      <c r="E36" s="32" t="s">
        <v>10</v>
      </c>
      <c r="F36" s="32" t="s">
        <v>15</v>
      </c>
      <c r="G36" s="33">
        <v>24.480382290019602</v>
      </c>
      <c r="H36" s="7"/>
      <c r="I36" s="16"/>
      <c r="J36" s="19">
        <f t="shared" si="11"/>
        <v>1.5191382869329004</v>
      </c>
      <c r="M36" s="20" t="s">
        <v>107</v>
      </c>
      <c r="N36" s="6">
        <f t="shared" si="9"/>
        <v>0.80609443733359809</v>
      </c>
      <c r="O36" s="6">
        <f t="shared" si="9"/>
        <v>2.4295415874356678E-2</v>
      </c>
      <c r="P36" s="6">
        <f t="shared" si="9"/>
        <v>6.0384615531959493E-2</v>
      </c>
      <c r="Q36" s="6">
        <f>AVERAGE(Q22,Q29)</f>
        <v>0.4055335368703612</v>
      </c>
      <c r="R36" s="6">
        <f t="shared" si="10"/>
        <v>0.60034369114118535</v>
      </c>
    </row>
    <row r="37" spans="1:18" ht="15" customHeight="1" x14ac:dyDescent="0.15">
      <c r="B37" s="32" t="s">
        <v>53</v>
      </c>
      <c r="C37" s="32" t="s">
        <v>8</v>
      </c>
      <c r="D37" s="32" t="s">
        <v>50</v>
      </c>
      <c r="E37" s="32" t="s">
        <v>10</v>
      </c>
      <c r="F37" s="32" t="s">
        <v>17</v>
      </c>
      <c r="G37" s="33">
        <v>29.294548997124298</v>
      </c>
      <c r="I37" s="16"/>
      <c r="J37" s="19">
        <f t="shared" si="11"/>
        <v>5.5761172022636991</v>
      </c>
    </row>
    <row r="38" spans="1:18" ht="15" customHeight="1" x14ac:dyDescent="0.15">
      <c r="B38" s="32" t="s">
        <v>54</v>
      </c>
      <c r="C38" s="32" t="s">
        <v>8</v>
      </c>
      <c r="D38" s="32" t="s">
        <v>50</v>
      </c>
      <c r="E38" s="32" t="s">
        <v>10</v>
      </c>
      <c r="F38" s="32" t="s">
        <v>11</v>
      </c>
      <c r="G38" s="33">
        <v>27.5101629904809</v>
      </c>
      <c r="I38" s="16"/>
      <c r="J38" s="19">
        <f t="shared" si="11"/>
        <v>4.9540606803600014</v>
      </c>
    </row>
    <row r="39" spans="1:18" ht="15" customHeight="1" x14ac:dyDescent="0.15">
      <c r="B39" s="32" t="s">
        <v>55</v>
      </c>
      <c r="C39" s="32" t="s">
        <v>8</v>
      </c>
      <c r="D39" s="32" t="s">
        <v>50</v>
      </c>
      <c r="E39" s="32" t="s">
        <v>10</v>
      </c>
      <c r="F39" s="32" t="s">
        <v>13</v>
      </c>
      <c r="G39" s="33">
        <v>28.151233010681501</v>
      </c>
      <c r="I39" s="16"/>
      <c r="J39" s="19">
        <f t="shared" si="11"/>
        <v>4.4299241217033014</v>
      </c>
      <c r="M39" s="6" t="s">
        <v>120</v>
      </c>
      <c r="N39" s="6" t="s">
        <v>117</v>
      </c>
      <c r="O39" s="6" t="s">
        <v>118</v>
      </c>
      <c r="P39" s="6" t="s">
        <v>119</v>
      </c>
      <c r="Q39" s="6" t="s">
        <v>104</v>
      </c>
      <c r="R39" s="6" t="s">
        <v>68</v>
      </c>
    </row>
    <row r="40" spans="1:18" s="6" customFormat="1" ht="15" customHeight="1" x14ac:dyDescent="0.15">
      <c r="A40" s="4"/>
      <c r="B40" s="32" t="s">
        <v>56</v>
      </c>
      <c r="C40" s="32" t="s">
        <v>8</v>
      </c>
      <c r="D40" s="32" t="s">
        <v>50</v>
      </c>
      <c r="E40" s="32" t="s">
        <v>10</v>
      </c>
      <c r="F40" s="32" t="s">
        <v>15</v>
      </c>
      <c r="G40" s="33">
        <v>25.491990743166401</v>
      </c>
      <c r="H40" s="7"/>
      <c r="I40" s="16"/>
      <c r="J40" s="19">
        <f t="shared" si="11"/>
        <v>2.3890108722210002</v>
      </c>
      <c r="M40" s="20" t="s">
        <v>99</v>
      </c>
      <c r="N40" s="6">
        <f>STDEV(N19,N26)</f>
        <v>1.8295359245895603E-2</v>
      </c>
      <c r="O40" s="6">
        <f>STDEV(O19,O26)</f>
        <v>3.3292216701638023E-3</v>
      </c>
      <c r="P40" s="6">
        <f>STDEV(P19,P26)</f>
        <v>2.2073320605090541E-2</v>
      </c>
      <c r="Q40" s="6">
        <f t="shared" ref="N40:R43" si="12">STDEV(Q19,Q26)</f>
        <v>5.2262848612404066E-2</v>
      </c>
      <c r="R40" s="6">
        <f>STDEV(R19,R26)</f>
        <v>1.1942715683880283E-3</v>
      </c>
    </row>
    <row r="41" spans="1:18" s="6" customFormat="1" ht="15" customHeight="1" x14ac:dyDescent="0.15">
      <c r="A41" s="4"/>
      <c r="B41" s="32" t="s">
        <v>57</v>
      </c>
      <c r="C41" s="32" t="s">
        <v>8</v>
      </c>
      <c r="D41" s="32" t="s">
        <v>50</v>
      </c>
      <c r="E41" s="32" t="s">
        <v>10</v>
      </c>
      <c r="F41" s="32" t="s">
        <v>17</v>
      </c>
      <c r="G41" s="33">
        <v>27.181239061846998</v>
      </c>
      <c r="H41" s="7"/>
      <c r="I41" s="16"/>
      <c r="J41" s="19">
        <f t="shared" si="11"/>
        <v>3.3247039951765984</v>
      </c>
      <c r="M41" s="20" t="s">
        <v>100</v>
      </c>
      <c r="N41" s="6">
        <f t="shared" si="12"/>
        <v>0.21204903495747371</v>
      </c>
      <c r="O41" s="6">
        <f t="shared" si="12"/>
        <v>0.48321680767770409</v>
      </c>
      <c r="P41" s="6">
        <f t="shared" si="12"/>
        <v>0.11170943518982927</v>
      </c>
      <c r="Q41" s="6">
        <f t="shared" si="12"/>
        <v>3.9755808944006703</v>
      </c>
      <c r="R41" s="6">
        <f t="shared" si="12"/>
        <v>0.25611981930155064</v>
      </c>
    </row>
    <row r="42" spans="1:18" s="6" customFormat="1" ht="15" customHeight="1" x14ac:dyDescent="0.15">
      <c r="A42" s="4"/>
      <c r="B42" s="34" t="s">
        <v>58</v>
      </c>
      <c r="C42" s="34" t="s">
        <v>8</v>
      </c>
      <c r="D42" s="34" t="s">
        <v>59</v>
      </c>
      <c r="E42" s="34" t="s">
        <v>10</v>
      </c>
      <c r="F42" s="34" t="s">
        <v>11</v>
      </c>
      <c r="G42" s="35">
        <v>25.788629487573701</v>
      </c>
      <c r="H42" s="7"/>
      <c r="I42" s="16"/>
      <c r="J42" s="16">
        <f>G42-G5</f>
        <v>2.0701976927131014</v>
      </c>
      <c r="M42" s="20" t="s">
        <v>101</v>
      </c>
      <c r="N42" s="6">
        <f t="shared" si="12"/>
        <v>0.26877672292054305</v>
      </c>
      <c r="O42" s="6">
        <f t="shared" si="12"/>
        <v>1.0185788322732862E-2</v>
      </c>
      <c r="P42" s="6">
        <f t="shared" si="12"/>
        <v>2.7053603243130317E-3</v>
      </c>
      <c r="Q42" s="6">
        <f t="shared" si="12"/>
        <v>9.0463773647990547E-2</v>
      </c>
      <c r="R42" s="6">
        <f t="shared" si="12"/>
        <v>3.7010594770246958E-3</v>
      </c>
    </row>
    <row r="43" spans="1:18" s="6" customFormat="1" ht="15" customHeight="1" x14ac:dyDescent="0.15">
      <c r="A43" s="4"/>
      <c r="B43" s="34" t="s">
        <v>60</v>
      </c>
      <c r="C43" s="34" t="s">
        <v>8</v>
      </c>
      <c r="D43" s="34" t="s">
        <v>59</v>
      </c>
      <c r="E43" s="34" t="s">
        <v>10</v>
      </c>
      <c r="F43" s="34" t="s">
        <v>13</v>
      </c>
      <c r="G43" s="35">
        <v>25.3944861551557</v>
      </c>
      <c r="H43" s="7"/>
      <c r="I43" s="16"/>
      <c r="J43" s="16">
        <f t="shared" ref="J43:J49" si="13">G43-G6</f>
        <v>2.8383838450348016</v>
      </c>
      <c r="M43" s="20" t="s">
        <v>102</v>
      </c>
      <c r="N43" s="6">
        <f t="shared" si="12"/>
        <v>7.3597796944560701E-2</v>
      </c>
      <c r="O43" s="6">
        <f t="shared" si="12"/>
        <v>7.3062042143581885E-3</v>
      </c>
      <c r="P43" s="6">
        <f t="shared" si="12"/>
        <v>5.5752765723440685E-2</v>
      </c>
      <c r="Q43" s="6">
        <f t="shared" si="12"/>
        <v>0.555694262126887</v>
      </c>
      <c r="R43" s="6">
        <f t="shared" si="12"/>
        <v>0.16996767617847844</v>
      </c>
    </row>
    <row r="44" spans="1:18" ht="15" customHeight="1" x14ac:dyDescent="0.15">
      <c r="B44" s="34" t="s">
        <v>61</v>
      </c>
      <c r="C44" s="34" t="s">
        <v>8</v>
      </c>
      <c r="D44" s="34" t="s">
        <v>59</v>
      </c>
      <c r="E44" s="34" t="s">
        <v>10</v>
      </c>
      <c r="F44" s="34" t="s">
        <v>15</v>
      </c>
      <c r="G44" s="35">
        <v>21.227839851543202</v>
      </c>
      <c r="I44" s="16"/>
      <c r="J44" s="16">
        <f t="shared" si="13"/>
        <v>-2.4934690374349984</v>
      </c>
    </row>
    <row r="45" spans="1:18" ht="15" customHeight="1" x14ac:dyDescent="0.15">
      <c r="B45" s="34" t="s">
        <v>62</v>
      </c>
      <c r="C45" s="34" t="s">
        <v>8</v>
      </c>
      <c r="D45" s="34" t="s">
        <v>59</v>
      </c>
      <c r="E45" s="34" t="s">
        <v>10</v>
      </c>
      <c r="F45" s="34" t="s">
        <v>17</v>
      </c>
      <c r="G45" s="35">
        <v>23.4276720784639</v>
      </c>
      <c r="I45" s="16"/>
      <c r="J45" s="16">
        <f t="shared" si="13"/>
        <v>0.32469220751849903</v>
      </c>
    </row>
    <row r="46" spans="1:18" s="6" customFormat="1" ht="15" customHeight="1" x14ac:dyDescent="0.15">
      <c r="A46" s="4"/>
      <c r="B46" s="34" t="s">
        <v>63</v>
      </c>
      <c r="C46" s="34" t="s">
        <v>8</v>
      </c>
      <c r="D46" s="34" t="s">
        <v>59</v>
      </c>
      <c r="E46" s="34" t="s">
        <v>10</v>
      </c>
      <c r="F46" s="34" t="s">
        <v>11</v>
      </c>
      <c r="G46" s="35">
        <v>25.536742835698401</v>
      </c>
      <c r="H46" s="7"/>
      <c r="I46" s="16"/>
      <c r="J46" s="16">
        <f t="shared" si="13"/>
        <v>1.6802077690280015</v>
      </c>
      <c r="M46" s="6" t="s">
        <v>120</v>
      </c>
      <c r="N46" s="6" t="s">
        <v>117</v>
      </c>
      <c r="O46" s="6" t="s">
        <v>118</v>
      </c>
      <c r="P46" s="6" t="s">
        <v>119</v>
      </c>
      <c r="Q46" s="6" t="s">
        <v>104</v>
      </c>
      <c r="R46" s="6" t="s">
        <v>68</v>
      </c>
    </row>
    <row r="47" spans="1:18" ht="15" customHeight="1" x14ac:dyDescent="0.15">
      <c r="B47" s="34" t="s">
        <v>64</v>
      </c>
      <c r="C47" s="34" t="s">
        <v>8</v>
      </c>
      <c r="D47" s="34" t="s">
        <v>59</v>
      </c>
      <c r="E47" s="34" t="s">
        <v>10</v>
      </c>
      <c r="F47" s="34" t="s">
        <v>13</v>
      </c>
      <c r="G47" s="35">
        <v>25.446902800559702</v>
      </c>
      <c r="I47" s="16"/>
      <c r="J47" s="16">
        <f t="shared" si="13"/>
        <v>6.3950375661044028</v>
      </c>
      <c r="M47" s="20" t="s">
        <v>99</v>
      </c>
      <c r="N47" s="6">
        <f>N40/SQRT(COUNT(N19,N26))</f>
        <v>1.293677258701678E-2</v>
      </c>
      <c r="O47" s="6">
        <f t="shared" ref="O47:Q47" si="14">O40/SQRT(COUNT(O19,O26))</f>
        <v>2.3541152190460278E-3</v>
      </c>
      <c r="P47" s="6">
        <f t="shared" si="14"/>
        <v>1.5608194683164267E-2</v>
      </c>
      <c r="Q47" s="6">
        <f t="shared" si="14"/>
        <v>3.6955414657956855E-2</v>
      </c>
      <c r="R47" s="6">
        <f>R40/SQRT(COUNT(R19,R26))</f>
        <v>8.4447752458546833E-4</v>
      </c>
    </row>
    <row r="48" spans="1:18" ht="15" customHeight="1" x14ac:dyDescent="0.15">
      <c r="B48" s="34" t="s">
        <v>65</v>
      </c>
      <c r="C48" s="34" t="s">
        <v>8</v>
      </c>
      <c r="D48" s="34" t="s">
        <v>59</v>
      </c>
      <c r="E48" s="34" t="s">
        <v>10</v>
      </c>
      <c r="F48" s="34" t="s">
        <v>15</v>
      </c>
      <c r="G48" s="35">
        <v>23.300902850358401</v>
      </c>
      <c r="I48" s="16"/>
      <c r="J48" s="16">
        <f t="shared" si="13"/>
        <v>6.7984923709856027</v>
      </c>
      <c r="M48" s="20" t="s">
        <v>100</v>
      </c>
      <c r="N48" s="6">
        <f t="shared" ref="N48:R50" si="15">N41/SQRT(COUNT(N20,N27))</f>
        <v>0.14994131056249291</v>
      </c>
      <c r="O48" s="6">
        <f t="shared" si="15"/>
        <v>0.34168588149222029</v>
      </c>
      <c r="P48" s="6">
        <f t="shared" si="15"/>
        <v>7.8990499145247417E-2</v>
      </c>
      <c r="Q48" s="6">
        <f t="shared" si="15"/>
        <v>2.8111602095863937</v>
      </c>
      <c r="R48" s="6">
        <f t="shared" si="15"/>
        <v>0.18110406102439966</v>
      </c>
    </row>
    <row r="49" spans="1:24" ht="15" customHeight="1" x14ac:dyDescent="0.15">
      <c r="B49" s="34" t="s">
        <v>66</v>
      </c>
      <c r="C49" s="34" t="s">
        <v>8</v>
      </c>
      <c r="D49" s="34" t="s">
        <v>59</v>
      </c>
      <c r="E49" s="34" t="s">
        <v>10</v>
      </c>
      <c r="F49" s="34" t="s">
        <v>17</v>
      </c>
      <c r="G49" s="35">
        <v>24.549473537720399</v>
      </c>
      <c r="I49" s="16"/>
      <c r="J49" s="16">
        <f t="shared" si="13"/>
        <v>6.3106207224046997</v>
      </c>
      <c r="M49" s="20" t="s">
        <v>101</v>
      </c>
      <c r="N49" s="6">
        <f t="shared" si="15"/>
        <v>0.19005384340221373</v>
      </c>
      <c r="O49" s="6">
        <f t="shared" si="15"/>
        <v>7.2024399947351568E-3</v>
      </c>
      <c r="P49" s="6">
        <f t="shared" si="15"/>
        <v>1.912978630874782E-3</v>
      </c>
      <c r="Q49" s="6">
        <f t="shared" si="15"/>
        <v>6.3967547798219018E-2</v>
      </c>
      <c r="R49" s="6">
        <f t="shared" si="15"/>
        <v>2.6170442537788996E-3</v>
      </c>
    </row>
    <row r="50" spans="1:24" ht="15" customHeight="1" x14ac:dyDescent="0.15">
      <c r="B50" s="36" t="s">
        <v>67</v>
      </c>
      <c r="C50" s="36" t="s">
        <v>8</v>
      </c>
      <c r="D50" s="36" t="s">
        <v>68</v>
      </c>
      <c r="E50" s="36" t="s">
        <v>10</v>
      </c>
      <c r="F50" s="36" t="s">
        <v>11</v>
      </c>
      <c r="G50" s="37">
        <v>24.593377843452</v>
      </c>
      <c r="I50" s="16"/>
      <c r="J50" s="19">
        <f>G50-G2</f>
        <v>1.9096269441469005</v>
      </c>
      <c r="M50" s="20" t="s">
        <v>102</v>
      </c>
      <c r="N50" s="6">
        <f t="shared" si="15"/>
        <v>5.2041501299889437E-2</v>
      </c>
      <c r="O50" s="6">
        <f t="shared" si="15"/>
        <v>5.1662665447064068E-3</v>
      </c>
      <c r="P50" s="6">
        <f t="shared" si="15"/>
        <v>3.9423158712949817E-2</v>
      </c>
      <c r="Q50" s="6">
        <f t="shared" si="15"/>
        <v>0.39293518101637664</v>
      </c>
      <c r="R50" s="6">
        <f t="shared" si="15"/>
        <v>0.1201852964083213</v>
      </c>
    </row>
    <row r="51" spans="1:24" ht="15" customHeight="1" x14ac:dyDescent="0.15">
      <c r="B51" s="36" t="s">
        <v>69</v>
      </c>
      <c r="C51" s="36" t="s">
        <v>8</v>
      </c>
      <c r="D51" s="36" t="s">
        <v>68</v>
      </c>
      <c r="E51" s="36" t="s">
        <v>10</v>
      </c>
      <c r="F51" s="36" t="s">
        <v>13</v>
      </c>
      <c r="G51" s="37">
        <v>25.2989937759151</v>
      </c>
      <c r="I51" s="16"/>
      <c r="J51" s="19">
        <f t="shared" ref="J51:J57" si="16">G51-G3</f>
        <v>1.511794916803602</v>
      </c>
    </row>
    <row r="52" spans="1:24" s="6" customFormat="1" ht="15" customHeight="1" x14ac:dyDescent="0.15">
      <c r="A52" s="4"/>
      <c r="B52" s="36" t="s">
        <v>70</v>
      </c>
      <c r="C52" s="36" t="s">
        <v>8</v>
      </c>
      <c r="D52" s="36" t="s">
        <v>68</v>
      </c>
      <c r="E52" s="36" t="s">
        <v>10</v>
      </c>
      <c r="F52" s="36" t="s">
        <v>15</v>
      </c>
      <c r="G52" s="37">
        <v>23.2488699119125</v>
      </c>
      <c r="H52" s="7"/>
      <c r="I52" s="16"/>
      <c r="J52" s="19">
        <f t="shared" si="16"/>
        <v>0.28762590882579886</v>
      </c>
    </row>
    <row r="53" spans="1:24" ht="15" customHeight="1" x14ac:dyDescent="0.15">
      <c r="B53" s="36" t="s">
        <v>71</v>
      </c>
      <c r="C53" s="36" t="s">
        <v>8</v>
      </c>
      <c r="D53" s="36" t="s">
        <v>68</v>
      </c>
      <c r="E53" s="36" t="s">
        <v>10</v>
      </c>
      <c r="F53" s="36" t="s">
        <v>17</v>
      </c>
      <c r="G53" s="37">
        <v>24.7768494889139</v>
      </c>
      <c r="I53" s="16"/>
      <c r="J53" s="19">
        <f t="shared" si="16"/>
        <v>1.0584176940533006</v>
      </c>
      <c r="M53" s="23" t="s">
        <v>121</v>
      </c>
      <c r="N53" s="22"/>
      <c r="P53" s="23" t="s">
        <v>122</v>
      </c>
      <c r="Q53" s="22"/>
    </row>
    <row r="54" spans="1:24" ht="15" customHeight="1" x14ac:dyDescent="0.15">
      <c r="B54" s="36" t="s">
        <v>72</v>
      </c>
      <c r="C54" s="36" t="s">
        <v>8</v>
      </c>
      <c r="D54" s="36" t="s">
        <v>68</v>
      </c>
      <c r="E54" s="36" t="s">
        <v>10</v>
      </c>
      <c r="F54" s="36" t="s">
        <v>11</v>
      </c>
      <c r="G54" s="37">
        <v>24.456603404405801</v>
      </c>
      <c r="I54" s="16"/>
      <c r="J54" s="19">
        <f t="shared" si="16"/>
        <v>1.9005010942849019</v>
      </c>
      <c r="M54" s="20" t="s">
        <v>110</v>
      </c>
      <c r="N54" s="22">
        <f>N33/$N$33</f>
        <v>1</v>
      </c>
      <c r="P54" s="20" t="s">
        <v>110</v>
      </c>
      <c r="Q54" s="22">
        <f>O33/$O$33</f>
        <v>1</v>
      </c>
    </row>
    <row r="55" spans="1:24" ht="15" customHeight="1" x14ac:dyDescent="0.15">
      <c r="B55" s="36" t="s">
        <v>73</v>
      </c>
      <c r="C55" s="36" t="s">
        <v>8</v>
      </c>
      <c r="D55" s="36" t="s">
        <v>68</v>
      </c>
      <c r="E55" s="36" t="s">
        <v>10</v>
      </c>
      <c r="F55" s="36" t="s">
        <v>13</v>
      </c>
      <c r="G55" s="37">
        <v>25.2117295940566</v>
      </c>
      <c r="I55" s="16"/>
      <c r="J55" s="19">
        <f t="shared" si="16"/>
        <v>1.4904207050783995</v>
      </c>
      <c r="M55" s="20" t="s">
        <v>109</v>
      </c>
      <c r="N55" s="22">
        <f t="shared" ref="N55:N57" si="17">N34/$N$33</f>
        <v>1.9084593111422055</v>
      </c>
      <c r="P55" s="20" t="s">
        <v>109</v>
      </c>
      <c r="Q55" s="22">
        <f t="shared" ref="Q55:Q57" si="18">O34/$O$33</f>
        <v>20.343417120470775</v>
      </c>
    </row>
    <row r="56" spans="1:24" ht="15" customHeight="1" x14ac:dyDescent="0.15">
      <c r="B56" s="36" t="s">
        <v>74</v>
      </c>
      <c r="C56" s="36" t="s">
        <v>8</v>
      </c>
      <c r="D56" s="36" t="s">
        <v>68</v>
      </c>
      <c r="E56" s="36" t="s">
        <v>10</v>
      </c>
      <c r="F56" s="36" t="s">
        <v>15</v>
      </c>
      <c r="G56" s="37">
        <v>24.232584438077598</v>
      </c>
      <c r="I56" s="16"/>
      <c r="J56" s="19">
        <f t="shared" si="16"/>
        <v>1.1296045671321977</v>
      </c>
      <c r="M56" s="20" t="s">
        <v>108</v>
      </c>
      <c r="N56" s="22">
        <f t="shared" si="17"/>
        <v>1.2292701284497933</v>
      </c>
      <c r="P56" s="20" t="s">
        <v>108</v>
      </c>
      <c r="Q56" s="22">
        <f t="shared" si="18"/>
        <v>1.2442430609123891</v>
      </c>
    </row>
    <row r="57" spans="1:24" ht="15" customHeight="1" x14ac:dyDescent="0.15">
      <c r="B57" s="36" t="s">
        <v>75</v>
      </c>
      <c r="C57" s="36" t="s">
        <v>8</v>
      </c>
      <c r="D57" s="36" t="s">
        <v>68</v>
      </c>
      <c r="E57" s="36" t="s">
        <v>10</v>
      </c>
      <c r="F57" s="36" t="s">
        <v>17</v>
      </c>
      <c r="G57" s="37">
        <v>24.329406689030499</v>
      </c>
      <c r="I57" s="16"/>
      <c r="J57" s="19">
        <f t="shared" si="16"/>
        <v>0.47287162236009905</v>
      </c>
      <c r="M57" s="20" t="s">
        <v>111</v>
      </c>
      <c r="N57" s="22">
        <f t="shared" si="17"/>
        <v>1.6706630849984085</v>
      </c>
      <c r="P57" s="20" t="s">
        <v>111</v>
      </c>
      <c r="Q57" s="22">
        <f t="shared" si="18"/>
        <v>1.0837519509029645</v>
      </c>
    </row>
    <row r="59" spans="1:24" ht="15" customHeight="1" x14ac:dyDescent="0.15">
      <c r="M59" s="23" t="s">
        <v>123</v>
      </c>
      <c r="N59" s="22"/>
      <c r="P59" s="23" t="s">
        <v>112</v>
      </c>
      <c r="Q59" s="22"/>
      <c r="S59" s="23" t="s">
        <v>113</v>
      </c>
      <c r="T59" s="22"/>
    </row>
    <row r="60" spans="1:24" ht="15" customHeight="1" x14ac:dyDescent="0.15">
      <c r="M60" s="20" t="s">
        <v>110</v>
      </c>
      <c r="N60" s="22">
        <f>P33/$P$33</f>
        <v>1</v>
      </c>
      <c r="P60" s="20" t="s">
        <v>110</v>
      </c>
      <c r="Q60" s="22">
        <f>Q33/$Q$33</f>
        <v>1</v>
      </c>
      <c r="S60" s="20" t="s">
        <v>110</v>
      </c>
      <c r="T60" s="22">
        <f>R33/$R$33</f>
        <v>1</v>
      </c>
    </row>
    <row r="61" spans="1:24" ht="15" customHeight="1" x14ac:dyDescent="0.15">
      <c r="M61" s="20" t="s">
        <v>109</v>
      </c>
      <c r="N61" s="22">
        <f t="shared" ref="N61:N63" si="19">P34/$P$33</f>
        <v>5.6383484385892446</v>
      </c>
      <c r="P61" s="20" t="s">
        <v>109</v>
      </c>
      <c r="Q61" s="22">
        <f t="shared" ref="Q61:Q63" si="20">Q34/$Q$33</f>
        <v>10.25200090833863</v>
      </c>
      <c r="S61" s="20" t="s">
        <v>109</v>
      </c>
      <c r="T61" s="22">
        <f t="shared" ref="T61:T63" si="21">R34/$R$33</f>
        <v>2.3900040662748534</v>
      </c>
    </row>
    <row r="62" spans="1:24" ht="15" customHeight="1" x14ac:dyDescent="0.15">
      <c r="M62" s="20" t="s">
        <v>108</v>
      </c>
      <c r="N62" s="22">
        <f t="shared" si="19"/>
        <v>1.0091392254127507</v>
      </c>
      <c r="P62" s="20" t="s">
        <v>108</v>
      </c>
      <c r="Q62" s="22">
        <f t="shared" si="20"/>
        <v>0.27573526191090464</v>
      </c>
      <c r="S62" s="20" t="s">
        <v>108</v>
      </c>
      <c r="T62" s="22">
        <f t="shared" si="21"/>
        <v>1.3231609622160605</v>
      </c>
    </row>
    <row r="63" spans="1:24" ht="15" customHeight="1" x14ac:dyDescent="0.15">
      <c r="M63" s="20" t="s">
        <v>111</v>
      </c>
      <c r="N63" s="22">
        <f t="shared" si="19"/>
        <v>1.2614478519091799</v>
      </c>
      <c r="P63" s="20" t="s">
        <v>111</v>
      </c>
      <c r="Q63" s="22">
        <f t="shared" si="20"/>
        <v>1.4742263109250611</v>
      </c>
      <c r="S63" s="20" t="s">
        <v>111</v>
      </c>
      <c r="T63" s="22">
        <f t="shared" si="21"/>
        <v>2.2484290737737207</v>
      </c>
    </row>
    <row r="64" spans="1:24" ht="15" customHeight="1" x14ac:dyDescent="0.15">
      <c r="P64" s="6"/>
      <c r="Q64" s="6"/>
      <c r="R64" s="6"/>
      <c r="S64" s="6"/>
      <c r="T64" s="6"/>
      <c r="U64" s="6"/>
      <c r="V64" s="6"/>
      <c r="W64" s="6"/>
      <c r="X64" s="6"/>
    </row>
    <row r="65" spans="16:24" ht="15" customHeight="1" x14ac:dyDescent="0.15">
      <c r="P65" s="6"/>
      <c r="Q65" s="6"/>
      <c r="R65" s="6"/>
      <c r="S65" s="6"/>
      <c r="T65" s="6"/>
      <c r="U65" s="6"/>
      <c r="V65" s="6"/>
      <c r="W65" s="6"/>
      <c r="X65" s="6"/>
    </row>
    <row r="66" spans="16:24" ht="15" customHeight="1" x14ac:dyDescent="0.15">
      <c r="P66" s="6"/>
      <c r="Q66" s="6"/>
      <c r="R66" s="6"/>
      <c r="S66" s="6"/>
      <c r="T66" s="6"/>
      <c r="U66" s="6"/>
      <c r="V66" s="6"/>
      <c r="W66" s="6"/>
      <c r="X66" s="6"/>
    </row>
    <row r="67" spans="16:24" ht="15" customHeight="1" x14ac:dyDescent="0.15">
      <c r="P67" s="6"/>
      <c r="Q67" s="6"/>
      <c r="R67" s="6"/>
      <c r="S67" s="6"/>
      <c r="T67" s="6"/>
      <c r="U67" s="6"/>
      <c r="V67" s="6"/>
      <c r="W67" s="6"/>
      <c r="X67" s="6"/>
    </row>
    <row r="68" spans="16:24" ht="15" customHeight="1" x14ac:dyDescent="0.15">
      <c r="P68" s="6"/>
      <c r="Q68" s="6"/>
      <c r="R68" s="6"/>
      <c r="S68" s="6"/>
      <c r="T68" s="6"/>
      <c r="U68" s="6"/>
      <c r="V68" s="6"/>
      <c r="W68" s="6"/>
      <c r="X68" s="6"/>
    </row>
    <row r="69" spans="16:24" ht="15" customHeight="1" x14ac:dyDescent="0.15">
      <c r="P69" s="6"/>
      <c r="Q69" s="6"/>
      <c r="R69" s="6"/>
      <c r="S69" s="6"/>
      <c r="T69" s="6"/>
      <c r="U69" s="6"/>
      <c r="V69" s="6"/>
      <c r="W69" s="6"/>
      <c r="X69" s="6"/>
    </row>
    <row r="70" spans="16:24" ht="15" customHeight="1" x14ac:dyDescent="0.15">
      <c r="P70" s="6"/>
      <c r="Q70" s="6"/>
      <c r="R70" s="6"/>
      <c r="S70" s="6"/>
      <c r="T70" s="6"/>
      <c r="U70" s="6"/>
      <c r="V70" s="6"/>
      <c r="W70" s="6"/>
      <c r="X70" s="6"/>
    </row>
    <row r="71" spans="16:24" ht="15" customHeight="1" x14ac:dyDescent="0.15">
      <c r="P71" s="6"/>
      <c r="Q71" s="6"/>
      <c r="R71" s="6"/>
      <c r="S71" s="6"/>
      <c r="T71" s="6"/>
      <c r="U71" s="6"/>
      <c r="V71" s="6"/>
      <c r="W71" s="6"/>
      <c r="X71" s="6"/>
    </row>
    <row r="72" spans="16:24" ht="15" customHeight="1" x14ac:dyDescent="0.15">
      <c r="P72" s="6"/>
      <c r="Q72" s="6"/>
      <c r="R72" s="6"/>
      <c r="S72" s="6"/>
      <c r="T72" s="6"/>
      <c r="U72" s="6"/>
      <c r="V72" s="6"/>
      <c r="W72" s="6"/>
      <c r="X72" s="6"/>
    </row>
    <row r="73" spans="16:24" ht="15" customHeight="1" x14ac:dyDescent="0.15">
      <c r="P73" s="6"/>
      <c r="Q73" s="6"/>
      <c r="R73" s="6"/>
      <c r="S73" s="6"/>
      <c r="T73" s="6"/>
      <c r="U73" s="6"/>
      <c r="V73" s="6"/>
      <c r="W73" s="6"/>
      <c r="X73" s="6"/>
    </row>
    <row r="74" spans="16:24" ht="15" customHeight="1" x14ac:dyDescent="0.15">
      <c r="P74" s="6"/>
      <c r="Q74" s="6"/>
      <c r="R74" s="6"/>
      <c r="S74" s="6"/>
      <c r="T74" s="6"/>
      <c r="U74" s="6"/>
      <c r="V74" s="6"/>
      <c r="W74" s="6"/>
      <c r="X74" s="6"/>
    </row>
    <row r="75" spans="16:24" ht="15" customHeight="1" x14ac:dyDescent="0.15">
      <c r="P75" s="6"/>
      <c r="Q75" s="6"/>
      <c r="R75" s="6"/>
      <c r="S75" s="6"/>
      <c r="T75" s="6"/>
      <c r="U75" s="6"/>
      <c r="V75" s="6"/>
      <c r="W75" s="6"/>
      <c r="X75" s="6"/>
    </row>
    <row r="76" spans="16:24" ht="15" customHeight="1" x14ac:dyDescent="0.15">
      <c r="P76" s="6"/>
      <c r="Q76" s="6"/>
      <c r="R76" s="6"/>
      <c r="S76" s="6"/>
      <c r="T76" s="6"/>
      <c r="U76" s="6"/>
      <c r="V76" s="6"/>
      <c r="W76" s="6"/>
      <c r="X76" s="6"/>
    </row>
    <row r="77" spans="16:24" ht="15" customHeight="1" x14ac:dyDescent="0.15">
      <c r="P77" s="6"/>
      <c r="Q77" s="6"/>
      <c r="R77" s="6"/>
      <c r="S77" s="6"/>
      <c r="T77" s="6"/>
      <c r="U77" s="6"/>
      <c r="V77" s="6"/>
      <c r="W77" s="6"/>
      <c r="X77" s="6"/>
    </row>
    <row r="78" spans="16:24" ht="15" customHeight="1" x14ac:dyDescent="0.15">
      <c r="P78" s="6"/>
      <c r="Q78" s="6"/>
      <c r="R78" s="6"/>
      <c r="S78" s="6"/>
      <c r="T78" s="6"/>
      <c r="U78" s="6"/>
      <c r="V78" s="6"/>
      <c r="W78" s="6"/>
      <c r="X78" s="6"/>
    </row>
    <row r="79" spans="16:24" ht="15" customHeight="1" x14ac:dyDescent="0.15">
      <c r="P79" s="6"/>
      <c r="Q79" s="6"/>
      <c r="R79" s="6"/>
      <c r="S79" s="6"/>
      <c r="T79" s="6"/>
      <c r="U79" s="6"/>
      <c r="V79" s="6"/>
      <c r="W79" s="6"/>
      <c r="X79" s="6"/>
    </row>
    <row r="80" spans="16:24" ht="15" customHeight="1" x14ac:dyDescent="0.15">
      <c r="P80" s="22"/>
      <c r="Q80" s="22"/>
      <c r="R80" s="22"/>
      <c r="S80" s="22"/>
      <c r="T80" s="22"/>
      <c r="U80" s="22"/>
      <c r="V80" s="22"/>
      <c r="W80" s="22"/>
      <c r="X80" s="22"/>
    </row>
    <row r="81" spans="2:24" ht="15" customHeight="1" x14ac:dyDescent="0.15">
      <c r="P81" s="22"/>
      <c r="Q81" s="22"/>
      <c r="R81" s="22"/>
      <c r="S81" s="22"/>
      <c r="T81" s="22"/>
      <c r="U81" s="22"/>
      <c r="V81" s="22"/>
      <c r="W81" s="22"/>
      <c r="X81" s="22"/>
    </row>
    <row r="82" spans="2:24" ht="15" customHeight="1" x14ac:dyDescent="0.15">
      <c r="P82" s="22"/>
      <c r="Q82" s="22"/>
      <c r="R82" s="22"/>
      <c r="S82" s="22"/>
      <c r="T82" s="22"/>
      <c r="U82" s="22"/>
      <c r="V82" s="22"/>
      <c r="W82" s="22"/>
      <c r="X82" s="22"/>
    </row>
    <row r="83" spans="2:24" ht="15" customHeight="1" x14ac:dyDescent="0.15">
      <c r="B83" s="45"/>
      <c r="C83" s="45"/>
      <c r="D83" s="45"/>
      <c r="E83" s="45"/>
      <c r="F83" s="45"/>
      <c r="G83" s="46"/>
      <c r="H83" s="47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</row>
    <row r="84" spans="2:24" ht="15" customHeight="1" x14ac:dyDescent="0.15">
      <c r="B84" s="45"/>
      <c r="C84" s="45"/>
      <c r="D84" s="45"/>
      <c r="E84" s="45"/>
      <c r="F84" s="45"/>
      <c r="G84" s="46"/>
      <c r="H84" s="47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</row>
  </sheetData>
  <phoneticPr fontId="17" type="noConversion"/>
  <printOptions headings="1" gridLines="1"/>
  <pageMargins left="0" right="0" top="0" bottom="0" header="0" footer="0"/>
  <pageSetup paperSize="9" pageOrder="overThenDown" orientation="portrait" blackAndWhite="1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/>
  </sheetViews>
  <sheetFormatPr defaultColWidth="10" defaultRowHeight="15" customHeight="1" x14ac:dyDescent="0.15"/>
  <cols>
    <col min="1" max="1" width="27.1640625" style="13" customWidth="1"/>
    <col min="2" max="2" width="41.1640625" style="13" customWidth="1"/>
    <col min="3" max="3" width="10" style="13" customWidth="1"/>
    <col min="4" max="16384" width="10" style="13"/>
  </cols>
  <sheetData>
    <row r="1" spans="1:2" ht="15" customHeight="1" x14ac:dyDescent="0.15">
      <c r="A1" s="13" t="s">
        <v>76</v>
      </c>
      <c r="B1" s="13" t="s">
        <v>77</v>
      </c>
    </row>
    <row r="2" spans="1:2" ht="15" customHeight="1" x14ac:dyDescent="0.15">
      <c r="A2" s="13" t="s">
        <v>78</v>
      </c>
      <c r="B2" s="13" t="s">
        <v>79</v>
      </c>
    </row>
    <row r="3" spans="1:2" ht="15" customHeight="1" x14ac:dyDescent="0.15">
      <c r="A3" s="13" t="s">
        <v>80</v>
      </c>
      <c r="B3" s="14"/>
    </row>
    <row r="4" spans="1:2" ht="15" customHeight="1" x14ac:dyDescent="0.15">
      <c r="A4" s="13" t="s">
        <v>81</v>
      </c>
    </row>
    <row r="5" spans="1:2" ht="15" customHeight="1" x14ac:dyDescent="0.15">
      <c r="A5" s="13" t="s">
        <v>82</v>
      </c>
      <c r="B5" s="13" t="s">
        <v>83</v>
      </c>
    </row>
    <row r="6" spans="1:2" ht="15" customHeight="1" x14ac:dyDescent="0.15">
      <c r="A6" s="13" t="s">
        <v>84</v>
      </c>
      <c r="B6" s="13" t="s">
        <v>85</v>
      </c>
    </row>
    <row r="7" spans="1:2" ht="15" customHeight="1" x14ac:dyDescent="0.15">
      <c r="A7" s="13" t="s">
        <v>86</v>
      </c>
      <c r="B7" s="15">
        <v>25</v>
      </c>
    </row>
    <row r="8" spans="1:2" ht="15" customHeight="1" x14ac:dyDescent="0.15">
      <c r="A8" s="13" t="s">
        <v>87</v>
      </c>
      <c r="B8" s="15">
        <v>105</v>
      </c>
    </row>
    <row r="9" spans="1:2" ht="15" customHeight="1" x14ac:dyDescent="0.15">
      <c r="A9" s="13" t="s">
        <v>88</v>
      </c>
      <c r="B9" s="13" t="s">
        <v>89</v>
      </c>
    </row>
    <row r="10" spans="1:2" ht="15" customHeight="1" x14ac:dyDescent="0.15">
      <c r="A10" s="13" t="s">
        <v>90</v>
      </c>
      <c r="B10" s="13" t="s">
        <v>91</v>
      </c>
    </row>
    <row r="11" spans="1:2" ht="15" customHeight="1" x14ac:dyDescent="0.15">
      <c r="A11" s="13" t="s">
        <v>92</v>
      </c>
      <c r="B11" s="13" t="s">
        <v>93</v>
      </c>
    </row>
    <row r="12" spans="1:2" ht="15" customHeight="1" x14ac:dyDescent="0.15">
      <c r="A12" s="13" t="s">
        <v>94</v>
      </c>
      <c r="B12" s="13" t="s">
        <v>95</v>
      </c>
    </row>
    <row r="13" spans="1:2" ht="15" customHeight="1" x14ac:dyDescent="0.15">
      <c r="A13" s="13" t="s">
        <v>96</v>
      </c>
      <c r="B13" s="13" t="s">
        <v>97</v>
      </c>
    </row>
  </sheetData>
  <phoneticPr fontId="17" type="noConversion"/>
  <printOptions headings="1" gridLines="1"/>
  <pageMargins left="0" right="0" top="0" bottom="0" header="0" footer="0"/>
  <pageSetup paperSize="0" scale="0" pageOrder="overThenDown" orientation="portrait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0</vt:lpstr>
      <vt:lpstr>Run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catii</dc:creator>
  <cp:lastModifiedBy>catia mota</cp:lastModifiedBy>
  <dcterms:created xsi:type="dcterms:W3CDTF">2024-09-09T04:05:58Z</dcterms:created>
  <dcterms:modified xsi:type="dcterms:W3CDTF">2024-09-09T06:30:57Z</dcterms:modified>
</cp:coreProperties>
</file>